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s="1"/>
  <c r="F11" i="20" l="1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1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<sst xmlns="http://schemas.openxmlformats.org/spreadsheetml/2006/main" count="315" uniqueCount="142">
  <si>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</si>
  <si>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</si>
  <si>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</si>
  <si>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</si>
  <si>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</si>
  <si>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</si>
  <si>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</si>
  <si>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</si>
  <si>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</si>
  <si>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</si>
  <si>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</si>
  <si>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</si>
  <si>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</si>
  <si>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</si>
  <si>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</si>
  <si>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</si>
  <si>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</si>
  <si>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</si>
  <si>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</si>
  <si>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</si>
  <si>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</si>
  <si>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</si>
  <si>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</si>
  <si>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</si>
  <si>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</si>
  <si>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</si>
  <si>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</si>
  <si>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</si>
  <si>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</si>
  <si>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</si>
  <si>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</si>
  <si>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</si>
  <si>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</si>
  <si>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</si>
  <si>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</si>
  <si>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</si>
  <si>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</si>
  <si>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</si>
  <si>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</si>
  <si>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</si>
  <si>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</si>
  <si>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</si>
  <si>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</si>
  <si>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</si>
  <si>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</si>
  <si>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</si>
  <si>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</si>
  <si>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</si>
  <si>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</si>
  <si>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</si>
  <si>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</si>
  <si>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</si>
  <si>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</si>
  <si>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</si>
  <si>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</si>
  <si>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</si>
  <si>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</si>
  <si>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</si>
  <si>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</si>
  <si>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</si>
  <si>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</si>
  <si>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</si>
  <si>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</si>
  <si>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</si>
  <si>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</si>
  <si>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</si>
  <si>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</si>
  <si>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</si>
  <si>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</si>
  <si>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</si>
  <si>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</si>
  <si>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</si>
  <si>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</si>
  <si>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</si>
  <si>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</si>
  <si>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</si>
  <si>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</si>
  <si>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</si>
  <si>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</si>
  <si>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</si>
  <si>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</si>
  <si>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</si>
  <si>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</si>
  <si>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</si>
  <si>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</si>
  <si>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</si>
  <si>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</si>
  <si>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</si>
  <si>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</si>
  <si>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</si>
  <si>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</si>
  <si>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</si>
  <si>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</si>
  <si>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</si>
  <si>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</si>
  <si>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</si>
  <si>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</si>
  <si>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</si>
  <si>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</si>
  <si>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</si>
  <si>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</si>
  <si>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</si>
  <si>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</si>
  <si>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</si>
  <si>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</si>
  <si>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</si>
  <si>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</si>
  <si>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</si>
  <si>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</si>
  <si>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</si>
  <si>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</si>
  <si>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</si>
  <si>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</si>
  <si>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</si>
  <si>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</si>
  <si>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</si>
  <si>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</si>
  <si>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SRO-anlæg, vandværk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</si>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</sst>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3532935.1995609142</v>
      </c>
      <c r="F9" s="13" t="s">
        <v>4</v>
      </c>
      <c r="G9" s="48">
        <v>3542938.6917332406</v>
      </c>
      <c r="H9" s="13" t="s">
        <v>4</v>
      </c>
      <c r="I9" s="48">
        <v>3553255.1525257155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1238797.6504216208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1346584.2658330228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1703907.189479775</v>
      </c>
      <c r="L12" s="8" t="s">
        <v>4</v>
      </c>
      <c r="M12" s="2"/>
    </row>
    <row r="13" spans="1:13" x14ac:dyDescent="0.25">
      <c r="A13" s="2"/>
      <c r="B13" s="46" t="s">
        <v>141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-165059.35951052036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155373.82468300019</v>
      </c>
      <c r="F14" s="8" t="s">
        <v>4</v>
      </c>
      <c r="G14" s="9">
        <f>E14*(1+$E$25/100)</f>
        <v>158092.86661495271</v>
      </c>
      <c r="H14" s="8" t="s">
        <v>4</v>
      </c>
      <c r="I14" s="9">
        <f>G14*(1+$E$25/100)</f>
        <v>160859.49178071439</v>
      </c>
      <c r="J14" s="8" t="s">
        <v>4</v>
      </c>
      <c r="K14" s="51">
        <f>I14*(1+$E$25/100)</f>
        <v>163674.5328868769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383426.46666666667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-1077730.1111377217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2719.0419319525035</v>
      </c>
      <c r="F19" s="8" t="s">
        <v>4</v>
      </c>
      <c r="G19" s="42">
        <f>(G17+G14)*($E$25/100)</f>
        <v>2766.6251657616726</v>
      </c>
      <c r="H19" s="8" t="s">
        <v>4</v>
      </c>
      <c r="I19" s="42">
        <f>(I17+I14)*($E$25/100)</f>
        <v>2815.0411061625023</v>
      </c>
      <c r="J19" s="8" t="s">
        <v>4</v>
      </c>
      <c r="K19" s="42">
        <f>SUM(K10:K14,K17:K18)*($E$25/100)</f>
        <v>75038.324884438553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-41865.529425281471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3691028.0661758669</v>
      </c>
      <c r="F21" s="38" t="s">
        <v>4</v>
      </c>
      <c r="G21" s="49">
        <f>SUM(G9:G20)</f>
        <v>3703798.1835139547</v>
      </c>
      <c r="H21" s="38" t="s">
        <v>4</v>
      </c>
      <c r="I21" s="49">
        <f>SUM(I9:I20)</f>
        <v>3716929.6854125927</v>
      </c>
      <c r="J21" s="38" t="s">
        <v>4</v>
      </c>
      <c r="K21" s="52">
        <f>SUM(K9:K20)</f>
        <v>3626773.4300988764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1175972.3737067338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1278292.6210336648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1617494.0124454799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4071759.0071858782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118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119</v>
      </c>
      <c r="C11" s="96"/>
      <c r="D11" s="96"/>
      <c r="E11" s="55">
        <v>1858.9092000000001</v>
      </c>
      <c r="F11" s="17" t="s">
        <v>4</v>
      </c>
      <c r="G11" s="21">
        <v>1866</v>
      </c>
      <c r="H11" s="17" t="s">
        <v>4</v>
      </c>
      <c r="I11" s="2"/>
    </row>
    <row r="12" spans="1:9" x14ac:dyDescent="0.25">
      <c r="A12" s="2"/>
      <c r="B12" s="95" t="s">
        <v>120</v>
      </c>
      <c r="C12" s="96"/>
      <c r="D12" s="96"/>
      <c r="E12" s="55">
        <v>1992.3999999999999</v>
      </c>
      <c r="F12" s="17" t="s">
        <v>4</v>
      </c>
      <c r="G12" s="21">
        <v>74172</v>
      </c>
      <c r="H12" s="17" t="s">
        <v>4</v>
      </c>
      <c r="I12" s="2"/>
    </row>
    <row r="13" spans="1:9" x14ac:dyDescent="0.25">
      <c r="A13" s="2"/>
      <c r="B13" s="95" t="s">
        <v>121</v>
      </c>
      <c r="C13" s="96"/>
      <c r="D13" s="96"/>
      <c r="E13" s="55">
        <v>32399.4126</v>
      </c>
      <c r="F13" s="17" t="s">
        <v>4</v>
      </c>
      <c r="G13" s="21">
        <v>3577</v>
      </c>
      <c r="H13" s="17" t="s">
        <v>4</v>
      </c>
      <c r="I13" s="2"/>
    </row>
    <row r="14" spans="1:9" x14ac:dyDescent="0.25">
      <c r="A14" s="2"/>
      <c r="B14" s="95" t="s">
        <v>122</v>
      </c>
      <c r="C14" s="96"/>
      <c r="D14" s="96"/>
      <c r="E14" s="55">
        <v>1560958.7305999999</v>
      </c>
      <c r="F14" s="17" t="s">
        <v>4</v>
      </c>
      <c r="G14" s="21">
        <v>1670296</v>
      </c>
      <c r="H14" s="17" t="s">
        <v>4</v>
      </c>
      <c r="I14" s="2"/>
    </row>
    <row r="15" spans="1:9" x14ac:dyDescent="0.25">
      <c r="A15" s="2"/>
      <c r="B15" s="95" t="s">
        <v>123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124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125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152701.54760000017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155373.82468300019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-5029000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-3539334.3783068783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-1489665.6216931217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-496555.20723104058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10</v>
      </c>
      <c r="E10" s="21">
        <v>235688</v>
      </c>
      <c r="F10" s="9">
        <f>E10/D10</f>
        <v>23568.799999999999</v>
      </c>
      <c r="G10" s="17" t="s">
        <v>4</v>
      </c>
      <c r="H10" s="2"/>
    </row>
    <row r="11" spans="1:8" x14ac:dyDescent="0.25">
      <c r="A11" s="2"/>
      <c r="B11" s="91" t="s">
        <v>52</v>
      </c>
      <c r="C11" s="92"/>
      <c r="D11" s="92"/>
      <c r="E11" s="93"/>
      <c r="F11" s="15">
        <f>SUM(F10:F10)</f>
        <v>23568.799999999999</v>
      </c>
      <c r="G11" s="16" t="s">
        <v>4</v>
      </c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1757911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1395000</v>
      </c>
      <c r="H10" s="17" t="s">
        <v>4</v>
      </c>
      <c r="I10" s="2"/>
    </row>
    <row r="11" spans="1:9" x14ac:dyDescent="0.25">
      <c r="A11" s="2"/>
      <c r="B11" s="91" t="s">
        <v>133</v>
      </c>
      <c r="C11" s="92"/>
      <c r="D11" s="92"/>
      <c r="E11" s="92"/>
      <c r="F11" s="93"/>
      <c r="G11" s="15">
        <f>G9-G10</f>
        <v>362911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4280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-6000</v>
      </c>
      <c r="H16" s="17" t="s">
        <v>4</v>
      </c>
      <c r="I16" s="2"/>
    </row>
    <row r="17" spans="1:9" x14ac:dyDescent="0.25">
      <c r="A17" s="2"/>
      <c r="B17" s="91" t="s">
        <v>134</v>
      </c>
      <c r="C17" s="92"/>
      <c r="D17" s="92"/>
      <c r="E17" s="92"/>
      <c r="F17" s="93"/>
      <c r="G17" s="15">
        <f>G15-G16</f>
        <v>10280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135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136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2016'!F11</f>
        <v>23568.799999999999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13333.333333333332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10235.466666666667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2767503.8888622783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996337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131174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-371751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86333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842093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-235688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-80928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-316616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525477</v>
      </c>
      <c r="F28" s="25" t="s">
        <v>4</v>
      </c>
      <c r="G28" s="1">
        <f>IF(E28&lt;0,0,-E28)</f>
        <v>-525477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3319757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3319757</v>
      </c>
      <c r="F35" s="25" t="s">
        <v>4</v>
      </c>
      <c r="G35" s="12">
        <f>-E35</f>
        <v>-3319757</v>
      </c>
      <c r="H35" s="25" t="s">
        <v>4</v>
      </c>
      <c r="I35" s="2"/>
    </row>
    <row r="36" spans="1:9" x14ac:dyDescent="0.25">
      <c r="A36" s="2"/>
      <c r="B36" s="91" t="s">
        <v>131</v>
      </c>
      <c r="C36" s="92"/>
      <c r="D36" s="92"/>
      <c r="E36" s="92"/>
      <c r="F36" s="93"/>
      <c r="G36" s="15">
        <f>$G$9+$G$28+$G$30+$G$35</f>
        <v>-1077730.1111377217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129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130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140</v>
      </c>
      <c r="C16" s="86"/>
      <c r="D16" s="86"/>
      <c r="E16" s="87"/>
      <c r="F16" s="100" t="s">
        <v>126</v>
      </c>
      <c r="G16" s="100"/>
      <c r="H16" s="2"/>
    </row>
    <row r="17" spans="1:8" x14ac:dyDescent="0.25">
      <c r="A17" s="2"/>
      <c r="B17" s="79" t="s">
        <v>138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128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2017-09-13T12:57:21Z</dcterms:modified>
</cp:coreProperties>
</file>