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K15" i="22" l="1"/>
  <c r="G45" i="12"/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<sst xmlns="http://schemas.openxmlformats.org/spreadsheetml/2006/main" count="332" uniqueCount="151">
  <si>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</si>
  <si>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</si>
  <si>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</si>
  <si>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</si>
  <si>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</si>
  <si>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</si>
  <si>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</si>
  <si>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</si>
  <si>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</si>
  <si>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</si>
  <si>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</si>
  <si>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</si>
  <si>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</si>
  <si>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</si>
  <si>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</si>
  <si>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</si>
  <si>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</si>
  <si>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</si>
  <si>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</si>
  <si>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</si>
  <si>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</si>
  <si>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</si>
  <si>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</si>
  <si>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</si>
  <si>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</si>
  <si>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</si>
  <si>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</si>
  <si>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</si>
  <si>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</si>
  <si>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</si>
  <si>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</si>
  <si>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</si>
  <si>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</si>
  <si>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</si>
  <si>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</si>
  <si>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</si>
  <si>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</si>
  <si>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</si>
  <si>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</si>
  <si>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</si>
  <si>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</si>
  <si>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</si>
  <si>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</si>
  <si>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</si>
  <si>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</si>
  <si>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</si>
  <si>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</si>
  <si>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</si>
  <si>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</si>
  <si>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</si>
  <si>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</si>
  <si>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</si>
  <si>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</si>
  <si>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</si>
  <si>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</si>
  <si>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</si>
  <si>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</si>
  <si>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</si>
  <si>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</si>
  <si>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</si>
  <si>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</si>
  <si>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</si>
  <si>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</si>
  <si>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</si>
  <si>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</si>
  <si>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</si>
  <si>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</si>
  <si>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</si>
  <si>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</si>
  <si>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</si>
  <si>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</si>
  <si>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</si>
  <si>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</si>
  <si>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</si>
  <si>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</si>
  <si>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</si>
  <si>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</si>
  <si>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</si>
  <si>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</si>
  <si>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</si>
  <si>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</si>
  <si>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</si>
  <si>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</si>
  <si>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</si>
  <si>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</si>
  <si>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</si>
  <si>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</si>
  <si>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</si>
  <si>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</si>
  <si>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</si>
  <si>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</si>
  <si>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</si>
  <si>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</si>
  <si>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</si>
  <si>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</si>
  <si>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</si>
  <si>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</si>
  <si>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</si>
  <si>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</si>
  <si>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</si>
  <si>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</si>
  <si>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</si>
  <si>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</si>
  <si>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</si>
  <si>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</si>
  <si>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</si>
  <si>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</si>
  <si>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</si>
  <si>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</si>
  <si>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</si>
  <si>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</si>
  <si>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</si>
  <si>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</si>
  <si>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</si>
  <si>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</si>
  <si>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</si>
  <si>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</si>
  <si>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</si>
  <si>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</si>
  <si>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</si>
  <si>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</si>
  <si>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</si>
  <si>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</si>
  <si>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</si>
  <si>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</si>
  <si>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</si>
  <si>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</si>
  <si>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</si>
  <si>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</si>
  <si>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</si>
  <si>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</si>
  <si>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</si>
  <si>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</si>
  <si>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</si>
  <si>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</si>
  <si>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</si>
  <si>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</si>
  <si>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</si>
  <si>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</si>
  <si>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</si>
  <si>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</si>
  <si>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</si>
  <si>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</si>
  <si>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</si>
  <si>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Korrektion i alt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</si>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</sst>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4988096.4710411271</v>
      </c>
      <c r="F9" s="13" t="s">
        <v>4</v>
      </c>
      <c r="G9" s="48">
        <v>4987060.6070207059</v>
      </c>
      <c r="H9" s="13" t="s">
        <v>4</v>
      </c>
      <c r="I9" s="48">
        <v>4986310.3927453756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2167233.0493766433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1977893.299226864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1336755.1293074957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-265272.51145366626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-128973.47053799995</v>
      </c>
      <c r="F14" s="8" t="s">
        <v>4</v>
      </c>
      <c r="G14" s="9">
        <f>E14*(1+$E$25/100)</f>
        <v>-131230.50627241496</v>
      </c>
      <c r="H14" s="8" t="s">
        <v>4</v>
      </c>
      <c r="I14" s="9">
        <f>G14*(1+$E$25/100)</f>
        <v>-133527.04013218224</v>
      </c>
      <c r="J14" s="8" t="s">
        <v>4</v>
      </c>
      <c r="K14" s="51">
        <f>I14*(1+$E$25/100)</f>
        <v>-135863.76333449545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-76043.025472229754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324275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-2257.0357344149993</v>
      </c>
      <c r="F19" s="8" t="s">
        <v>4</v>
      </c>
      <c r="G19" s="42">
        <f>(G17+G14)*($E$25/100)</f>
        <v>-2296.5338597672621</v>
      </c>
      <c r="H19" s="8" t="s">
        <v>4</v>
      </c>
      <c r="I19" s="42">
        <f>(I17+I14)*($E$25/100)</f>
        <v>-2336.7232023131896</v>
      </c>
      <c r="J19" s="8" t="s">
        <v>4</v>
      </c>
      <c r="K19" s="42">
        <f>SUM(K10:K14,K17:K18)*($E$25/100)</f>
        <v>88913.041054649744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-67111.771748099389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4856865.9647687124</v>
      </c>
      <c r="F21" s="38" t="s">
        <v>4</v>
      </c>
      <c r="G21" s="49">
        <f>SUM(G9:G20)</f>
        <v>4853533.5668885242</v>
      </c>
      <c r="H21" s="38" t="s">
        <v>4</v>
      </c>
      <c r="I21" s="49">
        <f>SUM(I9:I20)</f>
        <v>4850446.6294108797</v>
      </c>
      <c r="J21" s="38" t="s">
        <v>4</v>
      </c>
      <c r="K21" s="52">
        <f>SUM(K9:K20)</f>
        <v>5350778.4469571635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2057322.4308132359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1877584.9931898317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1268961.9664207199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5203869.3904237878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18592.080600000001</v>
      </c>
      <c r="F11" s="17" t="s">
        <v>4</v>
      </c>
      <c r="G11" s="21">
        <v>18935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16200.204399999999</v>
      </c>
      <c r="F13" s="17" t="s">
        <v>4</v>
      </c>
      <c r="G13" s="21">
        <v>2900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1218255.9686</v>
      </c>
      <c r="F14" s="17" t="s">
        <v>4</v>
      </c>
      <c r="G14" s="21">
        <v>1104458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-126755.25359999994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-128973.47053799995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-5716014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-5716014.333333333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0.33333333302289248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122283</v>
      </c>
      <c r="F10" s="9">
        <f>E10/D10</f>
        <v>12228.3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122834</v>
      </c>
      <c r="F11" s="9">
        <f t="shared" ref="F11" si="0">E11/D11</f>
        <v>1637.7866666666666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13866.086666666666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1126293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1161800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-35507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-53636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-54000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364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13866.086666666666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6667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7199.0866666666661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143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79" t="s">
        <v>145</v>
      </c>
      <c r="C39" s="80"/>
      <c r="D39" s="80"/>
      <c r="E39" s="80"/>
      <c r="F39" s="81"/>
      <c r="G39" s="21">
        <v>40617.751817476506</v>
      </c>
      <c r="H39" s="17" t="s">
        <v>4</v>
      </c>
      <c r="I39" s="2"/>
    </row>
    <row r="40" spans="1:9" x14ac:dyDescent="0.25">
      <c r="A40" s="2"/>
      <c r="B40" s="79" t="s">
        <v>146</v>
      </c>
      <c r="C40" s="80"/>
      <c r="D40" s="80"/>
      <c r="E40" s="80"/>
      <c r="F40" s="81"/>
      <c r="G40" s="21">
        <v>-10091.49756917091</v>
      </c>
      <c r="H40" s="17" t="s">
        <v>4</v>
      </c>
      <c r="I40" s="2"/>
    </row>
    <row r="41" spans="1:9" x14ac:dyDescent="0.25">
      <c r="A41" s="2"/>
      <c r="B41" s="79" t="s">
        <v>147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79" t="s">
        <v>148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79" t="s">
        <v>149</v>
      </c>
      <c r="C43" s="80"/>
      <c r="D43" s="80"/>
      <c r="E43" s="80"/>
      <c r="F43" s="81"/>
      <c r="G43" s="21">
        <v>-135393</v>
      </c>
      <c r="H43" s="17" t="s">
        <v>4</v>
      </c>
      <c r="I43" s="2"/>
    </row>
    <row r="44" spans="1:9" x14ac:dyDescent="0.25">
      <c r="A44" s="2"/>
      <c r="B44" s="79" t="s">
        <v>150</v>
      </c>
      <c r="C44" s="80"/>
      <c r="D44" s="80"/>
      <c r="E44" s="80"/>
      <c r="F44" s="81"/>
      <c r="G44" s="21">
        <v>-132782.862752249</v>
      </c>
      <c r="H44" s="17" t="s">
        <v>4</v>
      </c>
      <c r="I44" s="2"/>
    </row>
    <row r="45" spans="1:9" x14ac:dyDescent="0.25">
      <c r="A45" s="2"/>
      <c r="B45" s="91" t="s">
        <v>144</v>
      </c>
      <c r="C45" s="92"/>
      <c r="D45" s="92"/>
      <c r="E45" s="92"/>
      <c r="F45" s="93"/>
      <c r="G45" s="15">
        <f>G40-G39+G42-G41+G44-G43</f>
        <v>-48099.112138896424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DFE9" sheet="1" objects="1" scenarios="1"/>
  <mergeCells count="29">
    <mergeCell ref="B38:H38"/>
    <mergeCell ref="B39:F39"/>
    <mergeCell ref="B44:F44"/>
    <mergeCell ref="B45:F45"/>
    <mergeCell ref="B40:F40"/>
    <mergeCell ref="B41:F41"/>
    <mergeCell ref="B42:F42"/>
    <mergeCell ref="B43:F43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7" zoomScaleNormal="100" workbookViewId="0">
      <selection activeCell="G9" sqref="G9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5796267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1380066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76593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1469992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110063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110063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-245117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-245117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1334938</v>
      </c>
      <c r="F28" s="25" t="s">
        <v>4</v>
      </c>
      <c r="G28" s="1">
        <f>IF(E28&lt;0,0,-E28)</f>
        <v>-1334938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4137532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/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-478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4137054</v>
      </c>
      <c r="F35" s="25" t="s">
        <v>4</v>
      </c>
      <c r="G35" s="12">
        <f>-E35</f>
        <v>-4137054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324275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2017-09-25T07:01:25Z</dcterms:modified>
</cp:coreProperties>
</file>