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<sst xmlns="http://schemas.openxmlformats.org/spreadsheetml/2006/main" count="99" uniqueCount="68">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</sst>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2033725.5972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5545.7339999999995</v>
      </c>
      <c r="C3" t="s">
        <v>10</v>
      </c>
    </row>
    <row r="4" spans="1:3" s="25" customFormat="1" x14ac:dyDescent="0.25">
      <c r="A4" s="3" t="s">
        <v>11</v>
      </c>
      <c r="B4" s="44">
        <f>SUM(B2:B3)</f>
        <v>2039271.3311999999</v>
      </c>
      <c r="C4" s="53" t="s">
        <v>10</v>
      </c>
    </row>
    <row r="5" spans="1:3" x14ac:dyDescent="0.25">
      <c r="A5" s="43" t="s">
        <v>0</v>
      </c>
      <c r="B5" s="35">
        <f>Investeringer!E3</f>
        <v>1502476.9444005704</v>
      </c>
      <c r="C5" s="22" t="s">
        <v>10</v>
      </c>
    </row>
    <row r="6" spans="1:3" x14ac:dyDescent="0.25">
      <c r="A6" s="4" t="s">
        <v>1</v>
      </c>
      <c r="B6" s="32">
        <f>Investeringer!F3</f>
        <v>344715</v>
      </c>
      <c r="C6" t="s">
        <v>10</v>
      </c>
    </row>
    <row r="7" spans="1:3" x14ac:dyDescent="0.25">
      <c r="A7" s="4" t="s">
        <v>2</v>
      </c>
      <c r="B7" s="32">
        <f>Investeringer!G3</f>
        <v>13918.978786053671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1861110.923186624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1257828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1257828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5158210.2543866243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5203869.3904237887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2095632</v>
      </c>
      <c r="C2" s="45">
        <v>0</v>
      </c>
      <c r="D2" s="45">
        <f>B2+C2</f>
        <v>2095632</v>
      </c>
      <c r="E2" s="46">
        <f>D2</f>
        <v>2095632</v>
      </c>
      <c r="F2" s="45"/>
      <c r="G2" s="45">
        <v>0</v>
      </c>
      <c r="H2" s="45" t="str">
        <f>IF(ISNUMBER(F2),F2-G2,"")</f>
        <v/>
      </c>
      <c r="I2" s="45">
        <f>AVERAGEIF(E2:E4,"&lt;&gt;0")</f>
        <v>2033725.5972</v>
      </c>
      <c r="J2" s="45"/>
      <c r="K2" s="62">
        <f t="shared" ref="K2" si="0">IF(OR(H2&gt;I2,H2=""),IF(OR(I2&gt;J2,J2=""),I2,J2),H2)</f>
        <v>2033725.5972</v>
      </c>
    </row>
    <row r="3" spans="1:11" s="22" customFormat="1" x14ac:dyDescent="0.25">
      <c r="A3" s="27">
        <v>2014</v>
      </c>
      <c r="B3" s="45">
        <v>1970243</v>
      </c>
      <c r="C3" s="45"/>
      <c r="D3" s="45">
        <f t="shared" ref="D3:D4" si="1">B3+C3</f>
        <v>1970243</v>
      </c>
      <c r="E3" s="46">
        <f>D3*Pristalsregulering!C7</f>
        <v>1971819.1943999999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/>
      <c r="C4" s="45"/>
      <c r="D4" s="45">
        <f t="shared" si="1"/>
        <v>0</v>
      </c>
      <c r="E4" s="46">
        <f>D4*Pristalsregulering!$C$6*Pristalsregulering!$C$7</f>
        <v>0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4500</v>
      </c>
      <c r="C3" s="38">
        <v>0</v>
      </c>
      <c r="D3" s="38">
        <v>0</v>
      </c>
      <c r="E3" s="37">
        <f>B3</f>
        <v>4500</v>
      </c>
      <c r="F3" s="38">
        <f t="shared" ref="F3:G3" si="0">C3</f>
        <v>0</v>
      </c>
      <c r="G3" s="39">
        <f t="shared" si="0"/>
        <v>0</v>
      </c>
      <c r="H3" s="40">
        <f>IF(E3=0,0,AVERAGEIF(E3:E5,"&lt;&gt;0"))+IF(F3=0,0,AVERAGEIF(F3:F5,"&lt;&gt;0"))+IF(G3=0,0,AVERAGEIF(G3:G5,"&lt;&gt;0"))</f>
        <v>5545.7339999999995</v>
      </c>
    </row>
    <row r="4" spans="1:8" x14ac:dyDescent="0.25">
      <c r="A4" s="30">
        <v>2014</v>
      </c>
      <c r="B4" s="37">
        <v>3500</v>
      </c>
      <c r="C4" s="38">
        <v>0</v>
      </c>
      <c r="D4" s="38">
        <v>0</v>
      </c>
      <c r="E4" s="37">
        <f>B4*Pristalsregulering!$C$7</f>
        <v>3502.7999999999997</v>
      </c>
      <c r="F4" s="38">
        <f>C4*Pristalsregulering!$C$7</f>
        <v>0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8500</v>
      </c>
      <c r="C5" s="38">
        <v>0</v>
      </c>
      <c r="D5" s="38">
        <v>0</v>
      </c>
      <c r="E5" s="37">
        <f>B5*Pristalsregulering!$C$7*Pristalsregulering!$C$6</f>
        <v>8634.4019999999982</v>
      </c>
      <c r="F5" s="38">
        <f>C5*Pristalsregulering!$C$7*Pristalsregulering!$C$6</f>
        <v>0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1380066.4762294756</v>
      </c>
      <c r="C3" s="35">
        <v>334054</v>
      </c>
      <c r="D3" s="36">
        <v>13866.086666666666</v>
      </c>
      <c r="E3" s="32">
        <f>B3*Pristalsregulering!C2*Pristalsregulering!C3*Pristalsregulering!C4*Pristalsregulering!C5*Pristalsregulering!C6*Pristalsregulering!C7</f>
        <v>1502476.9444005704</v>
      </c>
      <c r="F3" s="32">
        <v>344715</v>
      </c>
      <c r="G3" s="32">
        <f xml:space="preserve"> D3/Pristalsregulering!$C$8</f>
        <v>13918.978786053671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650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660.27779999999996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16262</v>
      </c>
      <c r="C2" s="38">
        <v>0</v>
      </c>
      <c r="D2" s="38">
        <v>18663</v>
      </c>
      <c r="E2" s="38">
        <v>0</v>
      </c>
      <c r="F2" s="38">
        <v>0</v>
      </c>
      <c r="G2" s="38">
        <v>1222903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1257828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2017-09-15T11:56:38Z</dcterms:modified>
</cp:coreProperties>
</file>