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23" i="11" l="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4" i="11"/>
  <c r="G23" i="22" l="1"/>
  <c r="G30" i="13"/>
  <c r="E35" i="13" l="1"/>
  <c r="G35" i="13" s="1"/>
  <c r="E27" i="13"/>
  <c r="E19" i="13"/>
  <c r="G11" i="12"/>
  <c r="G23" i="12"/>
  <c r="G17" i="12"/>
  <c r="F10" i="11"/>
  <c r="F25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<sst xmlns="http://schemas.openxmlformats.org/spreadsheetml/2006/main" count="321" uniqueCount="160">
  <si>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</si>
  <si>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</si>
  <si>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</si>
  <si>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</si>
  <si>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</si>
  <si>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</si>
  <si>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</si>
  <si>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</si>
  <si>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</si>
  <si>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</si>
  <si>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</si>
  <si>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</si>
  <si>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</si>
  <si>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</si>
  <si>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</si>
  <si>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</si>
  <si>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</si>
  <si>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</si>
  <si>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</si>
  <si>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</si>
  <si>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</si>
  <si>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</si>
  <si>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</si>
  <si>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</si>
  <si>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</si>
  <si>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</si>
  <si>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</si>
  <si>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</si>
  <si>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</si>
  <si>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</si>
  <si>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</si>
  <si>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</si>
  <si>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</si>
  <si>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</si>
  <si>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</si>
  <si>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</si>
  <si>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</si>
  <si>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</si>
  <si>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</si>
  <si>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</si>
  <si>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</si>
  <si>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</si>
  <si>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</si>
  <si>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</si>
  <si>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</si>
  <si>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</si>
  <si>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</si>
  <si>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</si>
  <si>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</si>
  <si>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</si>
  <si>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</si>
  <si>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</si>
  <si>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</si>
  <si>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</si>
  <si>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</si>
  <si>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</si>
  <si>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</si>
  <si>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</si>
  <si>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</si>
  <si>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</si>
  <si>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</si>
  <si>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</si>
  <si>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</si>
  <si>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</si>
  <si>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</si>
  <si>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</si>
  <si>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</si>
  <si>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</si>
  <si>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</si>
  <si>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</si>
  <si>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</si>
  <si>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</si>
  <si>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</si>
  <si>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</si>
  <si>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</si>
  <si>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</si>
  <si>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</si>
  <si>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</si>
  <si>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</si>
  <si>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</si>
  <si>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</si>
  <si>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</si>
  <si>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</si>
  <si>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</si>
  <si>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</si>
  <si>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</si>
  <si>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</si>
  <si>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</si>
  <si>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</si>
  <si>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</si>
  <si>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</si>
  <si>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</si>
  <si>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</si>
  <si>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</si>
  <si>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</si>
  <si>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</si>
  <si>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</si>
  <si>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</si>
  <si>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</si>
  <si>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</si>
  <si>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</si>
  <si>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</si>
  <si>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</si>
  <si>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</si>
  <si>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</si>
  <si>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</si>
  <si>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</si>
  <si>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</si>
  <si>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</si>
  <si>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</si>
  <si>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</si>
  <si>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</si>
  <si>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</si>
  <si>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</si>
  <si>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</si>
  <si>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</si>
  <si>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</si>
  <si>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</si>
  <si>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Pumpe inkl. stigrør og forerørsforsejlinger mv.</t>
  </si>
  <si>
    <t>Rentvandsbeholder  insitu støbt</t>
  </si>
  <si>
    <t>Udpumpningsanlæg, rentvandspumper på vandværk</t>
  </si>
  <si>
    <t>SRO-anlæg, vandværk</t>
  </si>
  <si>
    <t>Etageareal kontor og mandskabsfaciliteter</t>
  </si>
  <si>
    <t>Pumpestation (inkl. evt. hydrofor)/trykforøger, SRO</t>
  </si>
  <si>
    <t>Afregningsmålere, mekaniske</t>
  </si>
  <si>
    <t>Ledningsnet ≤ Ø50 mm</t>
  </si>
  <si>
    <t>Ø 50mm &lt; Ledningsnet ≤ Ø110 mm</t>
  </si>
  <si>
    <t>Ø110 mm &lt; Ledningsnet ≤ Ø 250 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</si>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</sst>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155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94268113.162999287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26731123.836985238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39474678.115853012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33543240.33847994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158</v>
      </c>
      <c r="C13" s="43"/>
      <c r="D13" s="44"/>
      <c r="E13" s="40" t="s">
        <v>101</v>
      </c>
      <c r="F13" s="8" t="s">
        <v>4</v>
      </c>
      <c r="G13" s="41">
        <v>-2135126.330452871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157</v>
      </c>
      <c r="C14" s="55"/>
      <c r="D14" s="56"/>
      <c r="E14" s="40" t="s">
        <v>101</v>
      </c>
      <c r="F14" s="8" t="s">
        <v>4</v>
      </c>
      <c r="G14" s="41">
        <v>-2169385.1468851021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-4011637.4818464983</v>
      </c>
      <c r="F15" s="8" t="s">
        <v>4</v>
      </c>
      <c r="G15" s="47">
        <f>E15*(1+E30/100)</f>
        <v>-4081841.1377788126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-3865340.6239333334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10773740.741969064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141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-70203.655932313719</v>
      </c>
      <c r="F23" s="8" t="s">
        <v>4</v>
      </c>
      <c r="G23" s="41">
        <f>SUM(G10:G15,G18:G22)*$E$30/100</f>
        <v>1598847.0693335247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-1172387.5493058036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-1259691.2611764306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90186272.025220484</v>
      </c>
      <c r="F27" s="38" t="s">
        <v>4</v>
      </c>
      <c r="G27" s="51">
        <f>SUM(G10:G26)</f>
        <v>97437858.053088427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148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149</v>
      </c>
      <c r="C31" s="80"/>
      <c r="D31" s="81"/>
      <c r="E31" s="52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150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26271374.778363869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38795752.448012784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32966329.570987653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98033456.797364309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133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134</v>
      </c>
      <c r="C11" s="96"/>
      <c r="D11" s="96"/>
      <c r="E11" s="53">
        <v>74861.441399999996</v>
      </c>
      <c r="F11" s="17" t="s">
        <v>4</v>
      </c>
      <c r="G11" s="21">
        <v>98037.42</v>
      </c>
      <c r="H11" s="17" t="s">
        <v>4</v>
      </c>
      <c r="I11" s="2"/>
    </row>
    <row r="12" spans="1:9" x14ac:dyDescent="0.25">
      <c r="A12" s="2"/>
      <c r="B12" s="95" t="s">
        <v>135</v>
      </c>
      <c r="C12" s="96"/>
      <c r="D12" s="96"/>
      <c r="E12" s="53">
        <v>467099.25219999999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136</v>
      </c>
      <c r="C13" s="96"/>
      <c r="D13" s="96"/>
      <c r="E13" s="53">
        <v>32398.416399999998</v>
      </c>
      <c r="F13" s="17" t="s">
        <v>4</v>
      </c>
      <c r="G13" s="21">
        <v>104396.22</v>
      </c>
      <c r="H13" s="17" t="s">
        <v>4</v>
      </c>
      <c r="I13" s="2"/>
    </row>
    <row r="14" spans="1:9" x14ac:dyDescent="0.25">
      <c r="A14" s="2"/>
      <c r="B14" s="95" t="s">
        <v>137</v>
      </c>
      <c r="C14" s="96"/>
      <c r="D14" s="96"/>
      <c r="E14" s="53">
        <v>28781655.516599998</v>
      </c>
      <c r="F14" s="17" t="s">
        <v>4</v>
      </c>
      <c r="G14" s="21">
        <v>25957181</v>
      </c>
      <c r="H14" s="17" t="s">
        <v>4</v>
      </c>
      <c r="I14" s="2"/>
    </row>
    <row r="15" spans="1:9" x14ac:dyDescent="0.25">
      <c r="A15" s="2"/>
      <c r="B15" s="95" t="s">
        <v>138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139</v>
      </c>
      <c r="C16" s="96"/>
      <c r="D16" s="96"/>
      <c r="E16" s="53">
        <v>3196891.4731999999</v>
      </c>
      <c r="F16" s="17" t="s">
        <v>4</v>
      </c>
      <c r="G16" s="21">
        <v>2450650.2000000002</v>
      </c>
      <c r="H16" s="17" t="s">
        <v>4</v>
      </c>
      <c r="I16" s="2"/>
    </row>
    <row r="17" spans="1:9" x14ac:dyDescent="0.25">
      <c r="A17" s="2"/>
      <c r="B17" s="95" t="s">
        <v>140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-3942641.2597999983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-4011637.4818464983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3875248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3875248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15</v>
      </c>
      <c r="E10" s="21">
        <v>143593.74</v>
      </c>
      <c r="F10" s="9">
        <f>E10/D10</f>
        <v>9572.9159999999993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50</v>
      </c>
      <c r="E11" s="21">
        <v>154533.75</v>
      </c>
      <c r="F11" s="9">
        <f t="shared" ref="F11:F24" si="0">E11/D11</f>
        <v>3090.6750000000002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25</v>
      </c>
      <c r="E12" s="21">
        <v>297565.13</v>
      </c>
      <c r="F12" s="9">
        <f t="shared" si="0"/>
        <v>11902.6052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10</v>
      </c>
      <c r="E13" s="21">
        <v>412297.98</v>
      </c>
      <c r="F13" s="9">
        <f t="shared" si="0"/>
        <v>41229.797999999995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522813.03</v>
      </c>
      <c r="F14" s="9">
        <f t="shared" si="0"/>
        <v>6970.8404</v>
      </c>
      <c r="G14" s="17" t="s">
        <v>4</v>
      </c>
      <c r="H14" s="2"/>
    </row>
    <row r="15" spans="1:8" ht="26.25" x14ac:dyDescent="0.25">
      <c r="A15" s="2"/>
      <c r="B15" s="42" t="s">
        <v>123</v>
      </c>
      <c r="C15" s="28">
        <v>2016</v>
      </c>
      <c r="D15" s="22">
        <v>10</v>
      </c>
      <c r="E15" s="21">
        <v>1507029.45</v>
      </c>
      <c r="F15" s="9">
        <f t="shared" si="0"/>
        <v>150702.94500000001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8</v>
      </c>
      <c r="E16" s="21">
        <v>241197.16</v>
      </c>
      <c r="F16" s="9">
        <f t="shared" si="0"/>
        <v>30149.645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75</v>
      </c>
      <c r="E17" s="21">
        <v>192068.17</v>
      </c>
      <c r="F17" s="9">
        <f t="shared" si="0"/>
        <v>2560.9089333333336</v>
      </c>
      <c r="G17" s="17" t="s">
        <v>4</v>
      </c>
      <c r="H17" s="2"/>
    </row>
    <row r="18" spans="1:8" x14ac:dyDescent="0.25">
      <c r="A18" s="2"/>
      <c r="B18" s="42" t="s">
        <v>126</v>
      </c>
      <c r="C18" s="28">
        <v>2016</v>
      </c>
      <c r="D18" s="22">
        <v>75</v>
      </c>
      <c r="E18" s="21">
        <v>3587595.17</v>
      </c>
      <c r="F18" s="9">
        <f t="shared" si="0"/>
        <v>47834.602266666669</v>
      </c>
      <c r="G18" s="17" t="s">
        <v>4</v>
      </c>
      <c r="H18" s="2"/>
    </row>
    <row r="19" spans="1:8" x14ac:dyDescent="0.25">
      <c r="A19" s="2"/>
      <c r="B19" s="42" t="s">
        <v>127</v>
      </c>
      <c r="C19" s="28">
        <v>2016</v>
      </c>
      <c r="D19" s="22">
        <v>75</v>
      </c>
      <c r="E19" s="21">
        <v>1579103.03</v>
      </c>
      <c r="F19" s="9">
        <f t="shared" si="0"/>
        <v>21054.707066666666</v>
      </c>
      <c r="G19" s="17" t="s">
        <v>4</v>
      </c>
      <c r="H19" s="2"/>
    </row>
    <row r="20" spans="1:8" x14ac:dyDescent="0.25">
      <c r="A20" s="2"/>
      <c r="B20" s="42" t="s">
        <v>128</v>
      </c>
      <c r="C20" s="28">
        <v>2016</v>
      </c>
      <c r="D20" s="22">
        <v>75</v>
      </c>
      <c r="E20" s="21">
        <v>2007081.41</v>
      </c>
      <c r="F20" s="9">
        <f t="shared" si="0"/>
        <v>26761.085466666667</v>
      </c>
      <c r="G20" s="17" t="s">
        <v>4</v>
      </c>
      <c r="H20" s="2"/>
    </row>
    <row r="21" spans="1:8" x14ac:dyDescent="0.25">
      <c r="A21" s="2"/>
      <c r="B21" s="42" t="s">
        <v>129</v>
      </c>
      <c r="C21" s="28">
        <v>2016</v>
      </c>
      <c r="D21" s="22">
        <v>75</v>
      </c>
      <c r="E21" s="21">
        <v>2993703.34</v>
      </c>
      <c r="F21" s="9">
        <f t="shared" si="0"/>
        <v>39916.044533333334</v>
      </c>
      <c r="G21" s="17" t="s">
        <v>4</v>
      </c>
      <c r="H21" s="2"/>
    </row>
    <row r="22" spans="1:8" x14ac:dyDescent="0.25">
      <c r="A22" s="2"/>
      <c r="B22" s="42" t="s">
        <v>130</v>
      </c>
      <c r="C22" s="28">
        <v>2016</v>
      </c>
      <c r="D22" s="22">
        <v>75</v>
      </c>
      <c r="E22" s="21">
        <v>322570.11</v>
      </c>
      <c r="F22" s="9">
        <f t="shared" si="0"/>
        <v>4300.9348</v>
      </c>
      <c r="G22" s="17" t="s">
        <v>4</v>
      </c>
      <c r="H22" s="2"/>
    </row>
    <row r="23" spans="1:8" x14ac:dyDescent="0.25">
      <c r="A23" s="2"/>
      <c r="B23" s="42" t="s">
        <v>131</v>
      </c>
      <c r="C23" s="28">
        <v>2016</v>
      </c>
      <c r="D23" s="22">
        <v>75</v>
      </c>
      <c r="E23" s="21">
        <v>283375.63</v>
      </c>
      <c r="F23" s="9">
        <f t="shared" si="0"/>
        <v>3778.3417333333332</v>
      </c>
      <c r="G23" s="17" t="s">
        <v>4</v>
      </c>
      <c r="H23" s="2"/>
    </row>
    <row r="24" spans="1:8" ht="26.25" x14ac:dyDescent="0.25">
      <c r="A24" s="2"/>
      <c r="B24" s="42" t="s">
        <v>132</v>
      </c>
      <c r="C24" s="28">
        <v>2016</v>
      </c>
      <c r="D24" s="22">
        <v>10</v>
      </c>
      <c r="E24" s="21">
        <v>32555436</v>
      </c>
      <c r="F24" s="9">
        <f t="shared" si="0"/>
        <v>3255543.6</v>
      </c>
      <c r="G24" s="17" t="s">
        <v>4</v>
      </c>
      <c r="H24" s="2"/>
    </row>
    <row r="25" spans="1:8" x14ac:dyDescent="0.25">
      <c r="A25" s="2"/>
      <c r="B25" s="91" t="s">
        <v>54</v>
      </c>
      <c r="C25" s="92"/>
      <c r="D25" s="92"/>
      <c r="E25" s="93"/>
      <c r="F25" s="15">
        <f>SUM(F10:F24)</f>
        <v>3655369.6494</v>
      </c>
      <c r="G25" s="16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151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28837889.84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33343400</v>
      </c>
      <c r="H10" s="17" t="s">
        <v>4</v>
      </c>
      <c r="I10" s="2"/>
    </row>
    <row r="11" spans="1:9" x14ac:dyDescent="0.25">
      <c r="A11" s="2"/>
      <c r="B11" s="91" t="s">
        <v>152</v>
      </c>
      <c r="C11" s="92"/>
      <c r="D11" s="92"/>
      <c r="E11" s="92"/>
      <c r="F11" s="93"/>
      <c r="G11" s="15">
        <f>G9-G10</f>
        <v>-4505510.16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153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3607166.54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3617000</v>
      </c>
      <c r="H16" s="17" t="s">
        <v>4</v>
      </c>
      <c r="I16" s="2"/>
    </row>
    <row r="17" spans="1:9" x14ac:dyDescent="0.25">
      <c r="A17" s="2"/>
      <c r="B17" s="91" t="s">
        <v>153</v>
      </c>
      <c r="C17" s="92"/>
      <c r="D17" s="92"/>
      <c r="E17" s="92"/>
      <c r="F17" s="93"/>
      <c r="G17" s="15">
        <f>G15-G16</f>
        <v>-9833.4599999999627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154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650000</v>
      </c>
      <c r="H22" s="17" t="s">
        <v>4</v>
      </c>
      <c r="I22" s="2"/>
    </row>
    <row r="23" spans="1:9" x14ac:dyDescent="0.25">
      <c r="A23" s="2"/>
      <c r="B23" s="91" t="s">
        <v>154</v>
      </c>
      <c r="C23" s="92"/>
      <c r="D23" s="92"/>
      <c r="E23" s="92"/>
      <c r="F23" s="93"/>
      <c r="G23" s="15">
        <f>G21-G22</f>
        <v>-650000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2016'!F25</f>
        <v>3655369.6494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2355366.6533333333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1300002.9960666667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105816824.67196907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21705232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5779736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-241365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4914303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32157906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1019100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1019100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-5235614.33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-16829375.43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-25921152.23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-47986141.989999995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-14809135.989999995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9397324</v>
      </c>
      <c r="F30" s="25" t="s">
        <v>4</v>
      </c>
      <c r="G30" s="12">
        <f>-$E$30</f>
        <v>-9397324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82551436.540000007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3094323.39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85645759.930000007</v>
      </c>
      <c r="F35" s="25" t="s">
        <v>4</v>
      </c>
      <c r="G35" s="12">
        <f>-E35</f>
        <v>-85645759.930000007</v>
      </c>
      <c r="H35" s="25" t="s">
        <v>4</v>
      </c>
      <c r="I35" s="2"/>
    </row>
    <row r="36" spans="1:9" x14ac:dyDescent="0.25">
      <c r="A36" s="2"/>
      <c r="B36" s="91" t="s">
        <v>147</v>
      </c>
      <c r="C36" s="92"/>
      <c r="D36" s="92"/>
      <c r="E36" s="92"/>
      <c r="F36" s="93"/>
      <c r="G36" s="15">
        <f>$G$9+$G$28+$G$30+$G$35</f>
        <v>10773740.741969064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145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146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159</v>
      </c>
      <c r="C16" s="85"/>
      <c r="D16" s="85"/>
      <c r="E16" s="86"/>
      <c r="F16" s="100" t="s">
        <v>142</v>
      </c>
      <c r="G16" s="100"/>
      <c r="H16" s="2"/>
    </row>
    <row r="17" spans="1:8" x14ac:dyDescent="0.25">
      <c r="A17" s="2"/>
      <c r="B17" s="79" t="s">
        <v>156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143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144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2017-09-12T16:49:23Z</dcterms:modified>
</cp:coreProperties>
</file>