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/>
  <c r="I20" i="22"/>
  <c r="K17" i="22"/>
  <c r="E15" i="13"/>
  <c r="F11" i="11"/>
  <c r="F12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3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<sst xmlns="http://schemas.openxmlformats.org/spreadsheetml/2006/main" count="319" uniqueCount="144">
  <si>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</si>
  <si>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</si>
  <si>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</si>
  <si>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</si>
  <si>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</si>
  <si>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</si>
  <si>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</si>
  <si>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</si>
  <si>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</si>
  <si>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</si>
  <si>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</si>
  <si>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</si>
  <si>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</si>
  <si>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</si>
  <si>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</si>
  <si>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</si>
  <si>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</si>
  <si>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</si>
  <si>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</si>
  <si>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</si>
  <si>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</si>
  <si>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</si>
  <si>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</si>
  <si>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</si>
  <si>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</si>
  <si>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</si>
  <si>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</si>
  <si>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</si>
  <si>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</si>
  <si>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</si>
  <si>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</si>
  <si>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</si>
  <si>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</si>
  <si>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</si>
  <si>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</si>
  <si>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</si>
  <si>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</si>
  <si>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</si>
  <si>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</si>
  <si>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</si>
  <si>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</si>
  <si>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</si>
  <si>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</si>
  <si>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</si>
  <si>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</si>
  <si>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</si>
  <si>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</si>
  <si>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</si>
  <si>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</si>
  <si>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</si>
  <si>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</si>
  <si>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</si>
  <si>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</si>
  <si>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</si>
  <si>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</si>
  <si>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</si>
  <si>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</si>
  <si>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</si>
  <si>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</si>
  <si>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</si>
  <si>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</si>
  <si>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</si>
  <si>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</si>
  <si>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</si>
  <si>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</si>
  <si>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</si>
  <si>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</si>
  <si>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</si>
  <si>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</si>
  <si>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</si>
  <si>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</si>
  <si>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</si>
  <si>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</si>
  <si>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</si>
  <si>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</si>
  <si>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</si>
  <si>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</si>
  <si>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</si>
  <si>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</si>
  <si>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</si>
  <si>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</si>
  <si>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</si>
  <si>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</si>
  <si>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</si>
  <si>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</si>
  <si>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</si>
  <si>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</si>
  <si>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</si>
  <si>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</si>
  <si>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</si>
  <si>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</si>
  <si>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</si>
  <si>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</si>
  <si>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</si>
  <si>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</si>
  <si>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</si>
  <si>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</si>
  <si>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</si>
  <si>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</si>
  <si>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</si>
  <si>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</si>
  <si>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</si>
  <si>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</si>
  <si>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</si>
  <si>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</si>
  <si>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</si>
  <si>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</si>
  <si>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</si>
  <si>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</si>
  <si>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</si>
  <si>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</si>
  <si>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</si>
  <si>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</si>
  <si>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</si>
  <si>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</si>
  <si>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</si>
  <si>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</si>
  <si>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Afregningsmålere, elektroniske &gt; Ø110 mm</t>
  </si>
  <si>
    <t>Råvandsstation komplet montering og boringshus/tørbrønd</t>
  </si>
  <si>
    <t>Elanlæg - vandværk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</si>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</sst>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5385639.6683877092</v>
      </c>
      <c r="F9" s="13" t="s">
        <v>4</v>
      </c>
      <c r="G9" s="48">
        <v>5393017.5934026921</v>
      </c>
      <c r="H9" s="13" t="s">
        <v>4</v>
      </c>
      <c r="I9" s="48">
        <v>5400785.8047214309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2188151.9034755081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1931846.2616704535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2015344.6466586837</v>
      </c>
      <c r="L12" s="8" t="s">
        <v>4</v>
      </c>
      <c r="M12" s="2"/>
    </row>
    <row r="13" spans="1:13" x14ac:dyDescent="0.25">
      <c r="A13" s="2"/>
      <c r="B13" s="46" t="s">
        <v>143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-263302.92223575187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-41547.441358500051</v>
      </c>
      <c r="F14" s="8" t="s">
        <v>4</v>
      </c>
      <c r="G14" s="9">
        <f>E14*(1+$E$25/100)</f>
        <v>-42274.521582273803</v>
      </c>
      <c r="H14" s="8" t="s">
        <v>4</v>
      </c>
      <c r="I14" s="9">
        <f>G14*(1+$E$25/100)</f>
        <v>-43014.325709963596</v>
      </c>
      <c r="J14" s="8" t="s">
        <v>4</v>
      </c>
      <c r="K14" s="51">
        <f>I14*(1+$E$25/100)</f>
        <v>-43767.076409887959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-76887.766666666663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-1676356.0457727397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-727.08022377375096</v>
      </c>
      <c r="F19" s="8" t="s">
        <v>4</v>
      </c>
      <c r="G19" s="42">
        <f>(G17+G14)*($E$25/100)</f>
        <v>-739.80412768979158</v>
      </c>
      <c r="H19" s="8" t="s">
        <v>4</v>
      </c>
      <c r="I19" s="42">
        <f>(I17+I14)*($E$25/100)</f>
        <v>-752.75069992436295</v>
      </c>
      <c r="J19" s="8" t="s">
        <v>4</v>
      </c>
      <c r="K19" s="42">
        <f>SUM(K10:K14,K17:K18)*($E$25/100)</f>
        <v>101994.77423028261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-66711.185964239354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5343365.1468054354</v>
      </c>
      <c r="F21" s="38" t="s">
        <v>4</v>
      </c>
      <c r="G21" s="49">
        <f>SUM(G9:G20)</f>
        <v>5350003.2676927289</v>
      </c>
      <c r="H21" s="38" t="s">
        <v>4</v>
      </c>
      <c r="I21" s="49">
        <f>SUM(I9:I20)</f>
        <v>5357018.7283115434</v>
      </c>
      <c r="J21" s="38" t="s">
        <v>4</v>
      </c>
      <c r="K21" s="52">
        <f>SUM(K9:K20)</f>
        <v>4110312.5889856429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2077180.3910713091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1833873.2182773224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1913137.00600074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5824190.615349371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120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121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122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123</v>
      </c>
      <c r="C13" s="96"/>
      <c r="D13" s="96"/>
      <c r="E13" s="55">
        <v>32398.416399999998</v>
      </c>
      <c r="F13" s="17" t="s">
        <v>4</v>
      </c>
      <c r="G13" s="21">
        <v>4183</v>
      </c>
      <c r="H13" s="17" t="s">
        <v>4</v>
      </c>
      <c r="I13" s="2"/>
    </row>
    <row r="14" spans="1:9" x14ac:dyDescent="0.25">
      <c r="A14" s="2"/>
      <c r="B14" s="95" t="s">
        <v>124</v>
      </c>
      <c r="C14" s="96"/>
      <c r="D14" s="96"/>
      <c r="E14" s="55">
        <v>1856746.4498000001</v>
      </c>
      <c r="F14" s="17" t="s">
        <v>4</v>
      </c>
      <c r="G14" s="21">
        <v>1844129</v>
      </c>
      <c r="H14" s="17" t="s">
        <v>4</v>
      </c>
      <c r="I14" s="2"/>
    </row>
    <row r="15" spans="1:9" x14ac:dyDescent="0.25">
      <c r="A15" s="2"/>
      <c r="B15" s="95" t="s">
        <v>125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126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127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-40832.866200000048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-41547.441358500051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-3778795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-2678858.4867724869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-1099936.5132275131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-366645.504409171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10</v>
      </c>
      <c r="E10" s="21">
        <v>703668</v>
      </c>
      <c r="F10" s="9">
        <f>E10/D10</f>
        <v>70366.8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30</v>
      </c>
      <c r="E11" s="21">
        <v>157753</v>
      </c>
      <c r="F11" s="9">
        <f t="shared" ref="F11:F12" si="0">E11/D11</f>
        <v>5258.4333333333334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25</v>
      </c>
      <c r="E12" s="21">
        <v>127000</v>
      </c>
      <c r="F12" s="9">
        <f t="shared" si="0"/>
        <v>5080</v>
      </c>
      <c r="G12" s="17" t="s">
        <v>4</v>
      </c>
      <c r="H12" s="2"/>
    </row>
    <row r="13" spans="1:8" x14ac:dyDescent="0.25">
      <c r="A13" s="2"/>
      <c r="B13" s="91" t="s">
        <v>52</v>
      </c>
      <c r="C13" s="92"/>
      <c r="D13" s="92"/>
      <c r="E13" s="93"/>
      <c r="F13" s="15">
        <f>SUM(F10:F12)</f>
        <v>80705.233333333337</v>
      </c>
      <c r="G13" s="16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1874371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1960500</v>
      </c>
      <c r="H10" s="17" t="s">
        <v>4</v>
      </c>
      <c r="I10" s="2"/>
    </row>
    <row r="11" spans="1:9" x14ac:dyDescent="0.25">
      <c r="A11" s="2"/>
      <c r="B11" s="91" t="s">
        <v>135</v>
      </c>
      <c r="C11" s="92"/>
      <c r="D11" s="92"/>
      <c r="E11" s="92"/>
      <c r="F11" s="93"/>
      <c r="G11" s="15">
        <f>G9-G10</f>
        <v>-86129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-14964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-12000</v>
      </c>
      <c r="H16" s="17" t="s">
        <v>4</v>
      </c>
      <c r="I16" s="2"/>
    </row>
    <row r="17" spans="1:9" x14ac:dyDescent="0.25">
      <c r="A17" s="2"/>
      <c r="B17" s="91" t="s">
        <v>136</v>
      </c>
      <c r="C17" s="92"/>
      <c r="D17" s="92"/>
      <c r="E17" s="92"/>
      <c r="F17" s="93"/>
      <c r="G17" s="15">
        <f>G15-G16</f>
        <v>-2964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137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138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2016'!F13</f>
        <v>80705.233333333337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68500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12205.233333333337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4151176.9542272603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1420241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218778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139162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137000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1915181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161230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161230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-988421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-988421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1087990</v>
      </c>
      <c r="F28" s="25" t="s">
        <v>4</v>
      </c>
      <c r="G28" s="1">
        <f>IF(E28&lt;0,0,-E28)</f>
        <v>-1087990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4540923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198620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4739543</v>
      </c>
      <c r="F35" s="25" t="s">
        <v>4</v>
      </c>
      <c r="G35" s="12">
        <f>-E35</f>
        <v>-4739543</v>
      </c>
      <c r="H35" s="25" t="s">
        <v>4</v>
      </c>
      <c r="I35" s="2"/>
    </row>
    <row r="36" spans="1:9" x14ac:dyDescent="0.25">
      <c r="A36" s="2"/>
      <c r="B36" s="91" t="s">
        <v>133</v>
      </c>
      <c r="C36" s="92"/>
      <c r="D36" s="92"/>
      <c r="E36" s="92"/>
      <c r="F36" s="93"/>
      <c r="G36" s="15">
        <f>$G$9+$G$28+$G$30+$G$35</f>
        <v>-1676356.0457727397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132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142</v>
      </c>
      <c r="C16" s="86"/>
      <c r="D16" s="86"/>
      <c r="E16" s="87"/>
      <c r="F16" s="100" t="s">
        <v>128</v>
      </c>
      <c r="G16" s="100"/>
      <c r="H16" s="2"/>
    </row>
    <row r="17" spans="1:8" x14ac:dyDescent="0.25">
      <c r="A17" s="2"/>
      <c r="B17" s="79" t="s">
        <v>140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2017-09-13T12:58:48Z</dcterms:modified>
</cp:coreProperties>
</file>