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G3" i="20" l="1"/>
  <c r="B6" i="12" l="1"/>
  <c r="B7" i="12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B8" i="12" l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<sst xmlns="http://schemas.openxmlformats.org/spreadsheetml/2006/main" count="99" uniqueCount="68">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</sst>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2031578.6899324385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27376.366309333331</v>
      </c>
      <c r="C3" t="s">
        <v>10</v>
      </c>
    </row>
    <row r="4" spans="1:3" s="25" customFormat="1" x14ac:dyDescent="0.25">
      <c r="A4" s="3" t="s">
        <v>11</v>
      </c>
      <c r="B4" s="45">
        <f>SUM(B2:B3)</f>
        <v>2058955.0562417719</v>
      </c>
      <c r="C4" s="54" t="s">
        <v>10</v>
      </c>
    </row>
    <row r="5" spans="1:3" x14ac:dyDescent="0.25">
      <c r="A5" s="44" t="s">
        <v>0</v>
      </c>
      <c r="B5" s="35">
        <f>Investeringer!E3</f>
        <v>1488289.8689824843</v>
      </c>
      <c r="C5" s="22" t="s">
        <v>10</v>
      </c>
    </row>
    <row r="6" spans="1:3" x14ac:dyDescent="0.25">
      <c r="A6" s="4" t="s">
        <v>1</v>
      </c>
      <c r="B6" s="32">
        <f>Investeringer!F3</f>
        <v>248479.72659818639</v>
      </c>
      <c r="C6" t="s">
        <v>10</v>
      </c>
    </row>
    <row r="7" spans="1:3" x14ac:dyDescent="0.25">
      <c r="A7" s="4" t="s">
        <v>2</v>
      </c>
      <c r="B7" s="32">
        <f>Investeringer!G3</f>
        <v>81013.08304891923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0</v>
      </c>
      <c r="C8" t="s">
        <v>10</v>
      </c>
    </row>
    <row r="9" spans="1:3" s="21" customFormat="1" x14ac:dyDescent="0.25">
      <c r="A9" s="3" t="s">
        <v>44</v>
      </c>
      <c r="B9" s="45">
        <f>SUM(B5:B8)</f>
        <v>1817782.67862959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1896351</v>
      </c>
      <c r="C10" t="s">
        <v>10</v>
      </c>
    </row>
    <row r="11" spans="1:3" s="21" customFormat="1" x14ac:dyDescent="0.25">
      <c r="A11" s="3" t="s">
        <v>64</v>
      </c>
      <c r="B11" s="45">
        <f>SUM(B10:B10)</f>
        <v>1896351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5773088.7348713614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5824190.615349371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DFE9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65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2654164</v>
      </c>
      <c r="C2" s="46">
        <v>0</v>
      </c>
      <c r="D2" s="46">
        <f>B2+C2</f>
        <v>2654164</v>
      </c>
      <c r="E2" s="47">
        <f>D2</f>
        <v>2654164</v>
      </c>
      <c r="F2" s="46">
        <v>2031578.6899324385</v>
      </c>
      <c r="G2" s="46">
        <v>0</v>
      </c>
      <c r="H2" s="46">
        <f>F2-G2</f>
        <v>2031578.6899324385</v>
      </c>
      <c r="I2" s="46">
        <f>AVERAGEIF(E2:E4,"&lt;&gt;0")</f>
        <v>2812929.5284893326</v>
      </c>
      <c r="J2" s="46">
        <v>1099096.7234254319</v>
      </c>
      <c r="K2" s="36">
        <f>IF(H2&gt;I2,IF(I2&gt;J2,I2,J2),H2)</f>
        <v>2031578.6899324385</v>
      </c>
    </row>
    <row r="3" spans="1:11" s="22" customFormat="1" x14ac:dyDescent="0.25">
      <c r="A3" s="27">
        <v>2014</v>
      </c>
      <c r="B3" s="46">
        <v>3171411</v>
      </c>
      <c r="C3" s="46"/>
      <c r="D3" s="46">
        <f t="shared" ref="D3:D4" si="0">B3+C3</f>
        <v>3171411</v>
      </c>
      <c r="E3" s="47">
        <f>D3*Pristalsregulering!C7</f>
        <v>3173948.1287999996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2570039</v>
      </c>
      <c r="C4" s="46"/>
      <c r="D4" s="46">
        <f t="shared" si="0"/>
        <v>2570039</v>
      </c>
      <c r="E4" s="47">
        <f>D4*Pristalsregulering!$C$6*Pristalsregulering!$C$7</f>
        <v>2610676.4566679997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12800</v>
      </c>
      <c r="C3" s="39">
        <v>12485</v>
      </c>
      <c r="D3" s="39">
        <v>0</v>
      </c>
      <c r="E3" s="38">
        <f>B3</f>
        <v>12800</v>
      </c>
      <c r="F3" s="39">
        <f t="shared" ref="F3:G3" si="0">C3</f>
        <v>12485</v>
      </c>
      <c r="G3" s="40">
        <f t="shared" si="0"/>
        <v>0</v>
      </c>
      <c r="H3" s="41">
        <f>IF(E3=0,0,AVERAGEIF(E3:E5,"&lt;&gt;0"))+IF(F3=0,0,AVERAGEIF(F3:F5,"&lt;&gt;0"))+IF(G3=0,0,AVERAGEIF(G3:G5,"&lt;&gt;0"))</f>
        <v>27376.366309333331</v>
      </c>
    </row>
    <row r="4" spans="1:8" x14ac:dyDescent="0.25">
      <c r="A4" s="30">
        <v>2014</v>
      </c>
      <c r="B4" s="38">
        <v>12500</v>
      </c>
      <c r="C4" s="39">
        <v>14616</v>
      </c>
      <c r="D4" s="39">
        <v>0</v>
      </c>
      <c r="E4" s="38">
        <f>B4*Pristalsregulering!$C$7</f>
        <v>12509.999999999998</v>
      </c>
      <c r="F4" s="39">
        <f>C4*Pristalsregulering!$C$7</f>
        <v>14627.692799999999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12100</v>
      </c>
      <c r="C5" s="39">
        <v>17144</v>
      </c>
      <c r="D5" s="39">
        <v>0</v>
      </c>
      <c r="E5" s="38">
        <f>B5*Pristalsregulering!$C$7*Pristalsregulering!$C$6</f>
        <v>12291.325199999997</v>
      </c>
      <c r="F5" s="39">
        <f>C5*Pristalsregulering!$C$7*Pristalsregulering!$C$6</f>
        <v>17415.080927999996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62</v>
      </c>
      <c r="C1" s="66"/>
      <c r="D1" s="67"/>
      <c r="E1" s="68" t="s">
        <v>63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67</v>
      </c>
      <c r="E2" s="21" t="s">
        <v>0</v>
      </c>
      <c r="F2" s="21" t="s">
        <v>1</v>
      </c>
      <c r="G2" s="21" t="s">
        <v>67</v>
      </c>
    </row>
    <row r="3" spans="1:7" s="21" customFormat="1" x14ac:dyDescent="0.25">
      <c r="A3" s="61">
        <v>2015</v>
      </c>
      <c r="B3" s="35">
        <v>1367035.256513787</v>
      </c>
      <c r="C3" s="35">
        <v>245114.34000000003</v>
      </c>
      <c r="D3" s="37">
        <v>80705.233333333337</v>
      </c>
      <c r="E3" s="32">
        <f>B3*Pristalsregulering!C2*Pristalsregulering!C3*Pristalsregulering!C4*Pristalsregulering!C5*Pristalsregulering!C6*Pristalsregulering!C7</f>
        <v>1488289.8689824843</v>
      </c>
      <c r="F3" s="32">
        <v>248479.72659818639</v>
      </c>
      <c r="G3" s="32">
        <f xml:space="preserve"> D3/Pristalsregulering!$C$8</f>
        <v>81013.08304891923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66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0</v>
      </c>
      <c r="D3" s="35">
        <v>0</v>
      </c>
      <c r="E3" s="37">
        <v>0</v>
      </c>
      <c r="F3" s="35">
        <f>B3</f>
        <v>0</v>
      </c>
      <c r="G3" s="35">
        <f>C3</f>
        <v>0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0</v>
      </c>
      <c r="L3" s="40">
        <f>AVERAGE(H3:H5)+AVERAGE(I3:I5)</f>
        <v>0</v>
      </c>
      <c r="M3" s="41">
        <f>SUM(J3:L3)</f>
        <v>0</v>
      </c>
      <c r="N3" s="22"/>
    </row>
    <row r="4" spans="1:14" x14ac:dyDescent="0.25">
      <c r="A4" s="27">
        <v>2014</v>
      </c>
      <c r="B4" s="42">
        <v>0</v>
      </c>
      <c r="C4" s="35">
        <v>22295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22312.835999999999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0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0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32522</v>
      </c>
      <c r="C2" s="39">
        <v>0</v>
      </c>
      <c r="D2" s="39">
        <v>0</v>
      </c>
      <c r="E2" s="39">
        <v>0</v>
      </c>
      <c r="F2" s="39">
        <v>0</v>
      </c>
      <c r="G2" s="39">
        <v>1863829</v>
      </c>
      <c r="H2" s="39" t="s">
        <v>43</v>
      </c>
      <c r="I2" s="39">
        <v>0</v>
      </c>
      <c r="J2" s="39">
        <v>0</v>
      </c>
      <c r="K2" s="39"/>
      <c r="L2" s="40"/>
      <c r="M2" s="41">
        <f>SUM(B2:L2)</f>
        <v>1896351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2017-09-13T12:58:49Z</dcterms:modified>
</cp:coreProperties>
</file>