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<sst xmlns="http://schemas.openxmlformats.org/spreadsheetml/2006/main" count="99" uniqueCount="68">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</sst>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1444449.4881346666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26277.123602666667</v>
      </c>
      <c r="C3" t="s">
        <v>10</v>
      </c>
    </row>
    <row r="4" spans="1:3" s="25" customFormat="1" x14ac:dyDescent="0.25">
      <c r="A4" s="3" t="s">
        <v>11</v>
      </c>
      <c r="B4" s="44">
        <f>SUM(B2:B3)</f>
        <v>1470726.6117373332</v>
      </c>
      <c r="C4" s="53" t="s">
        <v>10</v>
      </c>
    </row>
    <row r="5" spans="1:3" x14ac:dyDescent="0.25">
      <c r="A5" s="43" t="s">
        <v>0</v>
      </c>
      <c r="B5" s="35">
        <f>Investeringer!E3</f>
        <v>1529344.039450719</v>
      </c>
      <c r="C5" s="22" t="s">
        <v>10</v>
      </c>
    </row>
    <row r="6" spans="1:3" x14ac:dyDescent="0.25">
      <c r="A6" s="4" t="s">
        <v>1</v>
      </c>
      <c r="B6" s="32">
        <f>Investeringer!F3</f>
        <v>324738</v>
      </c>
      <c r="C6" t="s">
        <v>10</v>
      </c>
    </row>
    <row r="7" spans="1:3" x14ac:dyDescent="0.25">
      <c r="A7" s="4" t="s">
        <v>2</v>
      </c>
      <c r="B7" s="32">
        <f>Investeringer!G3</f>
        <v>56904.733253028178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1910986.7727037473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2008175.57</v>
      </c>
      <c r="C10" t="s">
        <v>10</v>
      </c>
    </row>
    <row r="11" spans="1:3" s="21" customFormat="1" x14ac:dyDescent="0.25">
      <c r="A11" s="3" t="s">
        <v>64</v>
      </c>
      <c r="B11" s="44">
        <f>SUM(B10:B10)</f>
        <v>2008175.57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5389888.9544410808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5437598.8500946648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1602779</v>
      </c>
      <c r="C2" s="45">
        <v>0</v>
      </c>
      <c r="D2" s="45">
        <f>B2+C2</f>
        <v>1602779</v>
      </c>
      <c r="E2" s="46">
        <f>D2</f>
        <v>1602779</v>
      </c>
      <c r="F2" s="45">
        <v>2218351</v>
      </c>
      <c r="G2" s="45">
        <v>0</v>
      </c>
      <c r="H2" s="45">
        <f>IF(ISNUMBER(F2),F2-G2,"")</f>
        <v>2218351</v>
      </c>
      <c r="I2" s="45">
        <f>AVERAGEIF(E2:E4,"&lt;&gt;0")</f>
        <v>1444449.4881346666</v>
      </c>
      <c r="J2" s="45"/>
      <c r="K2" s="62">
        <f t="shared" ref="K2" si="0">IF(OR(H2&gt;I2,H2=""),IF(OR(I2&gt;J2,J2=""),I2,J2),H2)</f>
        <v>1444449.4881346666</v>
      </c>
    </row>
    <row r="3" spans="1:11" s="22" customFormat="1" x14ac:dyDescent="0.25">
      <c r="A3" s="27">
        <v>2014</v>
      </c>
      <c r="B3" s="45">
        <v>1397603</v>
      </c>
      <c r="C3" s="45"/>
      <c r="D3" s="45">
        <f t="shared" ref="D3:D4" si="1">B3+C3</f>
        <v>1397603</v>
      </c>
      <c r="E3" s="46">
        <f>D3*Pristalsregulering!C7</f>
        <v>1398721.0824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1311117</v>
      </c>
      <c r="C4" s="45"/>
      <c r="D4" s="45">
        <f t="shared" si="1"/>
        <v>1311117</v>
      </c>
      <c r="E4" s="46">
        <f>D4*Pristalsregulering!$C$6*Pristalsregulering!$C$7</f>
        <v>1331848.3820039998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6400</v>
      </c>
      <c r="C3" s="38">
        <v>12485</v>
      </c>
      <c r="D3" s="38">
        <v>0</v>
      </c>
      <c r="E3" s="37">
        <f>B3</f>
        <v>6400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26277.123602666667</v>
      </c>
    </row>
    <row r="4" spans="1:8" x14ac:dyDescent="0.25">
      <c r="A4" s="30">
        <v>2014</v>
      </c>
      <c r="B4" s="37">
        <v>0</v>
      </c>
      <c r="C4" s="38">
        <v>12514</v>
      </c>
      <c r="D4" s="38">
        <v>0</v>
      </c>
      <c r="E4" s="37">
        <f>B4*Pristalsregulering!$C$7</f>
        <v>0</v>
      </c>
      <c r="F4" s="38">
        <f>C4*Pristalsregulering!$C$7</f>
        <v>12524.011199999999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21000</v>
      </c>
      <c r="C5" s="38">
        <v>12034</v>
      </c>
      <c r="D5" s="38">
        <v>0</v>
      </c>
      <c r="E5" s="37">
        <f>B5*Pristalsregulering!$C$7*Pristalsregulering!$C$6</f>
        <v>21332.051999999996</v>
      </c>
      <c r="F5" s="38">
        <f>C5*Pristalsregulering!$C$7*Pristalsregulering!$C$6</f>
        <v>12224.281607999998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1404744.6433924157</v>
      </c>
      <c r="C3" s="35">
        <v>306508</v>
      </c>
      <c r="D3" s="36">
        <v>56688.495266666672</v>
      </c>
      <c r="E3" s="32">
        <f>B3*Pristalsregulering!C2*Pristalsregulering!C3*Pristalsregulering!C4*Pristalsregulering!C5*Pristalsregulering!C6*Pristalsregulering!C7</f>
        <v>1529344.039450719</v>
      </c>
      <c r="F3" s="32">
        <v>324738</v>
      </c>
      <c r="G3" s="32">
        <f xml:space="preserve"> D3/Pristalsregulering!$C$8</f>
        <v>56904.733253028178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32522.74</v>
      </c>
      <c r="C2" s="38">
        <v>0</v>
      </c>
      <c r="D2" s="38">
        <v>0</v>
      </c>
      <c r="E2" s="38">
        <v>0</v>
      </c>
      <c r="F2" s="38">
        <v>0</v>
      </c>
      <c r="G2" s="38">
        <v>1975652.83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2008175.57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2017-09-15T11:56:55Z</dcterms:modified>
</cp:coreProperties>
</file>