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8" i="11" l="1"/>
  <c r="F17" i="11"/>
  <c r="F16" i="11"/>
  <c r="F15" i="1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/>
  <c r="K17" i="22"/>
  <c r="I20" i="22"/>
  <c r="E15" i="13"/>
  <c r="F11" i="11"/>
  <c r="F19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20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<sst xmlns="http://schemas.openxmlformats.org/spreadsheetml/2006/main" count="333" uniqueCount="150">
  <si>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</si>
  <si>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</si>
  <si>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</si>
  <si>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</si>
  <si>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</si>
  <si>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</si>
  <si>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</si>
  <si>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</si>
  <si>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</si>
  <si>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</si>
  <si>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</si>
  <si>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</si>
  <si>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</si>
  <si>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</si>
  <si>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</si>
  <si>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</si>
  <si>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</si>
  <si>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</si>
  <si>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</si>
  <si>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</si>
  <si>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</si>
  <si>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</si>
  <si>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</si>
  <si>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</si>
  <si>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</si>
  <si>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</si>
  <si>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</si>
  <si>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</si>
  <si>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</si>
  <si>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</si>
  <si>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</si>
  <si>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</si>
  <si>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</si>
  <si>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</si>
  <si>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</si>
  <si>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</si>
  <si>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</si>
  <si>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</si>
  <si>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</si>
  <si>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</si>
  <si>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</si>
  <si>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</si>
  <si>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</si>
  <si>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</si>
  <si>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</si>
  <si>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</si>
  <si>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</si>
  <si>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</si>
  <si>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</si>
  <si>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</si>
  <si>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</si>
  <si>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</si>
  <si>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</si>
  <si>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</si>
  <si>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</si>
  <si>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</si>
  <si>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</si>
  <si>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</si>
  <si>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</si>
  <si>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</si>
  <si>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</si>
  <si>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</si>
  <si>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</si>
  <si>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</si>
  <si>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</si>
  <si>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</si>
  <si>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</si>
  <si>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</si>
  <si>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</si>
  <si>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</si>
  <si>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</si>
  <si>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</si>
  <si>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</si>
  <si>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</si>
  <si>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</si>
  <si>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</si>
  <si>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</si>
  <si>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</si>
  <si>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</si>
  <si>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</si>
  <si>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</si>
  <si>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</si>
  <si>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</si>
  <si>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</si>
  <si>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</si>
  <si>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</si>
  <si>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</si>
  <si>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</si>
  <si>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</si>
  <si>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</si>
  <si>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</si>
  <si>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</si>
  <si>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</si>
  <si>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</si>
  <si>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</si>
  <si>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</si>
  <si>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</si>
  <si>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</si>
  <si>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</si>
  <si>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</si>
  <si>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</si>
  <si>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</si>
  <si>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</si>
  <si>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</si>
  <si>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</si>
  <si>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</si>
  <si>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</si>
  <si>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</si>
  <si>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</si>
  <si>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</si>
  <si>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</si>
  <si>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</si>
  <si>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</si>
  <si>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</si>
  <si>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</si>
  <si>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</si>
  <si>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</si>
  <si>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Skyllevandsbehandling, inkl. UV-filter mv., SRO</t>
  </si>
  <si>
    <t>Afregningsmålere, mekaniske</t>
  </si>
  <si>
    <t>Solcelleanlæg Ølsted</t>
  </si>
  <si>
    <t>Boring (inkl. etablering, forerør, filter og prøvepumpning)</t>
  </si>
  <si>
    <t>Eternitledninger Ø110 mm &lt; Ledningsnet ≤ Ø 250 mm</t>
  </si>
  <si>
    <t>Eternitledninger ≤ Ø50 mm</t>
  </si>
  <si>
    <t>Eternitledninger Ø 50mm &lt; Ledningsnet ≤ Ø110 mm</t>
  </si>
  <si>
    <t>Stik på ledningsnet, Konstruktioner</t>
  </si>
  <si>
    <t>Forundersøgelser lækage/vandspild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</si>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</sst>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145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13834695.982623529</v>
      </c>
      <c r="F9" s="13" t="s">
        <v>4</v>
      </c>
      <c r="G9" s="48">
        <v>13844279.420401022</v>
      </c>
      <c r="H9" s="13" t="s">
        <v>4</v>
      </c>
      <c r="I9" s="48">
        <v>13854710.424966717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4905990.4547789572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5259908.1842114842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4238292.9672851088</v>
      </c>
      <c r="L12" s="8" t="s">
        <v>4</v>
      </c>
      <c r="M12" s="2"/>
    </row>
    <row r="13" spans="1:13" x14ac:dyDescent="0.25">
      <c r="A13" s="2"/>
      <c r="B13" s="44" t="s">
        <v>149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-644399.53427349182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-168085.62902449971</v>
      </c>
      <c r="F14" s="8" t="s">
        <v>4</v>
      </c>
      <c r="G14" s="9">
        <f>E14*(1+$E$25/100)</f>
        <v>-171027.12753242845</v>
      </c>
      <c r="H14" s="8" t="s">
        <v>4</v>
      </c>
      <c r="I14" s="9">
        <f>G14*(1+$E$25/100)</f>
        <v>-174020.10226424597</v>
      </c>
      <c r="J14" s="8" t="s">
        <v>4</v>
      </c>
      <c r="K14" s="51">
        <f>I14*(1+$E$25/100)</f>
        <v>-177065.45405387029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337290.27110000013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-126550.12163578346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-2941.4985079287453</v>
      </c>
      <c r="F19" s="8" t="s">
        <v>4</v>
      </c>
      <c r="G19" s="42">
        <f>(G17+G14)*($E$25/100)</f>
        <v>-2992.9747318174982</v>
      </c>
      <c r="H19" s="8" t="s">
        <v>4</v>
      </c>
      <c r="I19" s="42">
        <f>(I17+I14)*($E$25/100)</f>
        <v>-3045.3517896243047</v>
      </c>
      <c r="J19" s="8" t="s">
        <v>4</v>
      </c>
      <c r="K19" s="42">
        <f>SUM(K10:K14,K17:K18)*($E$25/100)</f>
        <v>237697.71581409333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-164698.13076384144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13663668.855091101</v>
      </c>
      <c r="F21" s="38" t="s">
        <v>4</v>
      </c>
      <c r="G21" s="49">
        <f>SUM(G9:G20)</f>
        <v>13670259.318136776</v>
      </c>
      <c r="H21" s="38" t="s">
        <v>4</v>
      </c>
      <c r="I21" s="49">
        <f>SUM(I9:I20)</f>
        <v>13677644.970912848</v>
      </c>
      <c r="J21" s="38" t="s">
        <v>4</v>
      </c>
      <c r="K21" s="52">
        <f>SUM(K9:K20)</f>
        <v>13866466.352462657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4657184.5196230579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4993153.4102937942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4023349.12364945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13673687.053566301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126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127</v>
      </c>
      <c r="C11" s="96"/>
      <c r="D11" s="96"/>
      <c r="E11" s="55">
        <v>58290.650600000001</v>
      </c>
      <c r="F11" s="17" t="s">
        <v>4</v>
      </c>
      <c r="G11" s="21">
        <v>123598.53</v>
      </c>
      <c r="H11" s="17" t="s">
        <v>4</v>
      </c>
      <c r="I11" s="2"/>
    </row>
    <row r="12" spans="1:9" x14ac:dyDescent="0.25">
      <c r="A12" s="2"/>
      <c r="B12" s="95" t="s">
        <v>128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129</v>
      </c>
      <c r="C13" s="96"/>
      <c r="D13" s="96"/>
      <c r="E13" s="55">
        <v>16200.204399999999</v>
      </c>
      <c r="F13" s="17" t="s">
        <v>4</v>
      </c>
      <c r="G13" s="21">
        <v>8249.17</v>
      </c>
      <c r="H13" s="17" t="s">
        <v>4</v>
      </c>
      <c r="I13" s="2"/>
    </row>
    <row r="14" spans="1:9" x14ac:dyDescent="0.25">
      <c r="A14" s="2"/>
      <c r="B14" s="95" t="s">
        <v>130</v>
      </c>
      <c r="C14" s="96"/>
      <c r="D14" s="96"/>
      <c r="E14" s="55">
        <v>3898401.5663999999</v>
      </c>
      <c r="F14" s="17" t="s">
        <v>4</v>
      </c>
      <c r="G14" s="21">
        <v>3675850</v>
      </c>
      <c r="H14" s="17" t="s">
        <v>4</v>
      </c>
      <c r="I14" s="2"/>
    </row>
    <row r="15" spans="1:9" x14ac:dyDescent="0.25">
      <c r="A15" s="2"/>
      <c r="B15" s="95" t="s">
        <v>131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132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133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-165194.72139999969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-168085.62902449971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4085825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2814120.4867724869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1271704.5132275131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423901.504409171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10</v>
      </c>
      <c r="E10" s="21">
        <v>71278.73</v>
      </c>
      <c r="F10" s="9">
        <f>E10/D10</f>
        <v>7127.8729999999996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8</v>
      </c>
      <c r="E11" s="21">
        <v>587595.57999999996</v>
      </c>
      <c r="F11" s="9">
        <f t="shared" ref="F11:F19" si="0">E11/D11</f>
        <v>73449.447499999995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25</v>
      </c>
      <c r="E12" s="21">
        <v>238300</v>
      </c>
      <c r="F12" s="9">
        <f t="shared" si="0"/>
        <v>9532</v>
      </c>
      <c r="G12" s="17" t="s">
        <v>4</v>
      </c>
      <c r="H12" s="2"/>
    </row>
    <row r="13" spans="1:8" ht="26.25" x14ac:dyDescent="0.25">
      <c r="A13" s="2"/>
      <c r="B13" s="43" t="s">
        <v>120</v>
      </c>
      <c r="C13" s="28">
        <v>2016</v>
      </c>
      <c r="D13" s="22">
        <v>30</v>
      </c>
      <c r="E13" s="21">
        <v>1052983.6200000001</v>
      </c>
      <c r="F13" s="9">
        <f t="shared" si="0"/>
        <v>35099.454000000005</v>
      </c>
      <c r="G13" s="17" t="s">
        <v>4</v>
      </c>
      <c r="H13" s="2"/>
    </row>
    <row r="14" spans="1:8" ht="26.25" x14ac:dyDescent="0.25">
      <c r="A14" s="2"/>
      <c r="B14" s="43" t="s">
        <v>121</v>
      </c>
      <c r="C14" s="28">
        <v>2016</v>
      </c>
      <c r="D14" s="22">
        <v>75</v>
      </c>
      <c r="E14" s="21">
        <v>113717.48</v>
      </c>
      <c r="F14" s="9">
        <f t="shared" si="0"/>
        <v>1516.2330666666667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75</v>
      </c>
      <c r="E15" s="21">
        <v>1556243.53</v>
      </c>
      <c r="F15" s="9">
        <f t="shared" si="0"/>
        <v>20749.913733333335</v>
      </c>
      <c r="G15" s="17" t="s">
        <v>4</v>
      </c>
      <c r="H15" s="2"/>
    </row>
    <row r="16" spans="1:8" ht="26.25" x14ac:dyDescent="0.25">
      <c r="A16" s="2"/>
      <c r="B16" s="43" t="s">
        <v>123</v>
      </c>
      <c r="C16" s="28">
        <v>2016</v>
      </c>
      <c r="D16" s="22">
        <v>75</v>
      </c>
      <c r="E16" s="21">
        <v>385354.45</v>
      </c>
      <c r="F16" s="9">
        <f t="shared" si="0"/>
        <v>5138.0593333333336</v>
      </c>
      <c r="G16" s="17" t="s">
        <v>4</v>
      </c>
      <c r="H16" s="2"/>
    </row>
    <row r="17" spans="1:8" x14ac:dyDescent="0.25">
      <c r="A17" s="2"/>
      <c r="B17" s="43" t="s">
        <v>124</v>
      </c>
      <c r="C17" s="28">
        <v>2016</v>
      </c>
      <c r="D17" s="22">
        <v>75</v>
      </c>
      <c r="E17" s="21">
        <v>463389.31</v>
      </c>
      <c r="F17" s="9">
        <f t="shared" si="0"/>
        <v>6178.5241333333333</v>
      </c>
      <c r="G17" s="17" t="s">
        <v>4</v>
      </c>
      <c r="H17" s="2"/>
    </row>
    <row r="18" spans="1:8" x14ac:dyDescent="0.25">
      <c r="A18" s="2"/>
      <c r="B18" s="43" t="s">
        <v>125</v>
      </c>
      <c r="C18" s="28">
        <v>2016</v>
      </c>
      <c r="D18" s="22">
        <v>50</v>
      </c>
      <c r="E18" s="21">
        <v>163852.65</v>
      </c>
      <c r="F18" s="9">
        <f t="shared" si="0"/>
        <v>3277.0529999999999</v>
      </c>
      <c r="G18" s="17" t="s">
        <v>4</v>
      </c>
      <c r="H18" s="2"/>
    </row>
    <row r="19" spans="1:8" ht="26.25" x14ac:dyDescent="0.25">
      <c r="A19" s="2"/>
      <c r="B19" s="43" t="s">
        <v>120</v>
      </c>
      <c r="C19" s="28">
        <v>2016</v>
      </c>
      <c r="D19" s="22">
        <v>30</v>
      </c>
      <c r="E19" s="21">
        <v>173119</v>
      </c>
      <c r="F19" s="9">
        <f t="shared" si="0"/>
        <v>5770.6333333333332</v>
      </c>
      <c r="G19" s="17" t="s">
        <v>4</v>
      </c>
      <c r="H19" s="2"/>
    </row>
    <row r="20" spans="1:8" x14ac:dyDescent="0.25">
      <c r="A20" s="2"/>
      <c r="B20" s="91" t="s">
        <v>52</v>
      </c>
      <c r="C20" s="92"/>
      <c r="D20" s="92"/>
      <c r="E20" s="93"/>
      <c r="F20" s="15">
        <f>SUM(F10:F19)</f>
        <v>167839.19109999997</v>
      </c>
      <c r="G20" s="16" t="s">
        <v>4</v>
      </c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140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3871647.7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3657000</v>
      </c>
      <c r="H10" s="17" t="s">
        <v>4</v>
      </c>
      <c r="I10" s="2"/>
    </row>
    <row r="11" spans="1:9" x14ac:dyDescent="0.25">
      <c r="A11" s="2"/>
      <c r="B11" s="91" t="s">
        <v>141</v>
      </c>
      <c r="C11" s="92"/>
      <c r="D11" s="92"/>
      <c r="E11" s="92"/>
      <c r="F11" s="93"/>
      <c r="G11" s="15">
        <f>G9-G10</f>
        <v>214647.70000000019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142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313803.38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299000</v>
      </c>
      <c r="H16" s="17" t="s">
        <v>4</v>
      </c>
      <c r="I16" s="2"/>
    </row>
    <row r="17" spans="1:9" x14ac:dyDescent="0.25">
      <c r="A17" s="2"/>
      <c r="B17" s="91" t="s">
        <v>142</v>
      </c>
      <c r="C17" s="92"/>
      <c r="D17" s="92"/>
      <c r="E17" s="92"/>
      <c r="F17" s="93"/>
      <c r="G17" s="15">
        <f>G15-G16</f>
        <v>14803.380000000005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143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143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144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144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2016'!F20</f>
        <v>167839.19109999997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60000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107839.19109999997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13841048.808364216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3198554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974698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-81862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283333.33333333337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4374723.333333333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57764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57764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-257706.5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-4805834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-293047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-5356587.5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-924100.16666666698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14019828.93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-52230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13967598.93</v>
      </c>
      <c r="F35" s="25" t="s">
        <v>4</v>
      </c>
      <c r="G35" s="12">
        <f>-E35</f>
        <v>-13967598.93</v>
      </c>
      <c r="H35" s="25" t="s">
        <v>4</v>
      </c>
      <c r="I35" s="2"/>
    </row>
    <row r="36" spans="1:9" x14ac:dyDescent="0.25">
      <c r="A36" s="2"/>
      <c r="B36" s="91" t="s">
        <v>139</v>
      </c>
      <c r="C36" s="92"/>
      <c r="D36" s="92"/>
      <c r="E36" s="92"/>
      <c r="F36" s="93"/>
      <c r="G36" s="15">
        <f>$G$9+$G$28+$G$30+$G$35</f>
        <v>-126550.12163578346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138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147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148</v>
      </c>
      <c r="C16" s="85"/>
      <c r="D16" s="85"/>
      <c r="E16" s="86"/>
      <c r="F16" s="100" t="s">
        <v>134</v>
      </c>
      <c r="G16" s="100"/>
      <c r="H16" s="2"/>
    </row>
    <row r="17" spans="1:8" x14ac:dyDescent="0.25">
      <c r="A17" s="2"/>
      <c r="B17" s="87" t="s">
        <v>146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135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136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2017-09-13T12:59:22Z</dcterms:modified>
</cp:coreProperties>
</file>