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45" windowWidth="10425" windowHeight="894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5" i="11" l="1"/>
  <c r="F14" i="11"/>
  <c r="F13" i="11"/>
  <c r="F12" i="11"/>
  <c r="F11" i="21" l="1"/>
  <c r="F12" i="21" s="1"/>
  <c r="D11" i="21"/>
  <c r="D12" i="21" s="1"/>
  <c r="K18" i="22" l="1"/>
  <c r="F11" i="20"/>
  <c r="F12" i="20" s="1"/>
  <c r="D11" i="20"/>
  <c r="D12" i="20" s="1"/>
  <c r="E17" i="22" s="1"/>
  <c r="G17" i="22" l="1"/>
  <c r="E20" i="22"/>
  <c r="I17" i="22" l="1"/>
  <c r="G20" i="22"/>
  <c r="G18" i="19"/>
  <c r="G19" i="19" s="1"/>
  <c r="E14" i="22" s="1"/>
  <c r="G12" i="7"/>
  <c r="G14" i="22" l="1"/>
  <c r="E19" i="22"/>
  <c r="E21" i="22" s="1"/>
  <c r="I20" i="22"/>
  <c r="K17" i="22"/>
  <c r="E15" i="13"/>
  <c r="F11" i="11"/>
  <c r="F16" i="11"/>
  <c r="I14" i="22" l="1"/>
  <c r="G19" i="22"/>
  <c r="G21" i="22" s="1"/>
  <c r="G30" i="13"/>
  <c r="K14" i="22" l="1"/>
  <c r="I19" i="22"/>
  <c r="I21" i="22" s="1"/>
  <c r="E35" i="13"/>
  <c r="G35" i="13" s="1"/>
  <c r="E27" i="13"/>
  <c r="E19" i="13"/>
  <c r="G11" i="12"/>
  <c r="G29" i="12"/>
  <c r="G23" i="12"/>
  <c r="G17" i="12"/>
  <c r="F10" i="11"/>
  <c r="F17" i="11" s="1"/>
  <c r="G33" i="12" l="1"/>
  <c r="G35" i="12" s="1"/>
  <c r="K15" i="22" s="1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<sst xmlns="http://schemas.openxmlformats.org/spreadsheetml/2006/main" count="327" uniqueCount="148">
  <si>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</si>
  <si>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</si>
  <si>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</si>
  <si>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</si>
  <si>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</si>
  <si>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</si>
  <si>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</si>
  <si>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</si>
  <si>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</si>
  <si>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</si>
  <si>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</si>
  <si>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</si>
  <si>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</si>
  <si>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</si>
  <si>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</si>
  <si>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</si>
  <si>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</si>
  <si>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</si>
  <si>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</si>
  <si>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</si>
  <si>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</si>
  <si>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</si>
  <si>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</si>
  <si>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</si>
  <si>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</si>
  <si>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</si>
  <si>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</si>
  <si>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</si>
  <si>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</si>
  <si>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</si>
  <si>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</si>
  <si>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</si>
  <si>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</si>
  <si>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</si>
  <si>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</si>
  <si>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</si>
  <si>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</si>
  <si>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</si>
  <si>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</si>
  <si>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</si>
  <si>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</si>
  <si>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</si>
  <si>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</si>
  <si>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</si>
  <si>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</si>
  <si>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</si>
  <si>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</si>
  <si>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</si>
  <si>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</si>
  <si>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</si>
  <si>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</si>
  <si>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</si>
  <si>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</si>
  <si>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</si>
  <si>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</si>
  <si>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</si>
  <si>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</si>
  <si>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</si>
  <si>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</si>
  <si>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</si>
  <si>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</si>
  <si>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</si>
  <si>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</si>
  <si>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</si>
  <si>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</si>
  <si>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</si>
  <si>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</si>
  <si>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</si>
  <si>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</si>
  <si>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</si>
  <si>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</si>
  <si>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</si>
  <si>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</si>
  <si>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</si>
  <si>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</si>
  <si>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</si>
  <si>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</si>
  <si>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</si>
  <si>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</si>
  <si>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</si>
  <si>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</si>
  <si>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</si>
  <si>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</si>
  <si>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</si>
  <si>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</si>
  <si>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</si>
  <si>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</si>
  <si>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</si>
  <si>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</si>
  <si>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</si>
  <si>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</si>
  <si>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</si>
  <si>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</si>
  <si>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</si>
  <si>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</si>
  <si>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</si>
  <si>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</si>
  <si>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</si>
  <si>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</si>
  <si>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</si>
  <si>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</si>
  <si>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</si>
  <si>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</si>
  <si>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</si>
  <si>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</si>
  <si>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</si>
  <si>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</si>
  <si>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</si>
  <si>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</si>
  <si>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</si>
  <si>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</si>
  <si>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</si>
  <si>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</si>
  <si>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</si>
  <si>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</si>
  <si>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</si>
  <si>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</si>
  <si>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Stik på ledningsnet, Mek./EL</t>
  </si>
  <si>
    <t>Ledningsnet ≤ Ø50 mm</t>
  </si>
  <si>
    <t>Ø 50mm &lt; Ledningsnet ≤ Ø110 mm</t>
  </si>
  <si>
    <t>Køretøjer, personbil</t>
  </si>
  <si>
    <t>Arbejdsplads</t>
  </si>
  <si>
    <t>Behandlingsanlæg, kalk anlæg</t>
  </si>
  <si>
    <t>Administrationbygninger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</si>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</sst>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143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6350100.1745891515</v>
      </c>
      <c r="F9" s="13" t="s">
        <v>4</v>
      </c>
      <c r="G9" s="48">
        <v>6359575.5432100454</v>
      </c>
      <c r="H9" s="13" t="s">
        <v>4</v>
      </c>
      <c r="I9" s="48">
        <v>6369552.3188733552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2074665.302911819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3269079.2277969378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2589076.9962665448</v>
      </c>
      <c r="L12" s="8" t="s">
        <v>4</v>
      </c>
      <c r="M12" s="2"/>
    </row>
    <row r="13" spans="1:13" x14ac:dyDescent="0.25">
      <c r="A13" s="2"/>
      <c r="B13" s="46" t="s">
        <v>147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-338305.19986909314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-127214.37176799991</v>
      </c>
      <c r="F14" s="8" t="s">
        <v>4</v>
      </c>
      <c r="G14" s="9">
        <f>E14*(1+$E$25/100)</f>
        <v>-129440.62327393991</v>
      </c>
      <c r="H14" s="8" t="s">
        <v>4</v>
      </c>
      <c r="I14" s="9">
        <f>G14*(1+$E$25/100)</f>
        <v>-131705.83418123386</v>
      </c>
      <c r="J14" s="8" t="s">
        <v>4</v>
      </c>
      <c r="K14" s="51">
        <f>I14*(1+$E$25/100)</f>
        <v>-134010.68627940546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-196189.29333333333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0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-2226.2515059399984</v>
      </c>
      <c r="F19" s="8" t="s">
        <v>4</v>
      </c>
      <c r="G19" s="42">
        <f>(G17+G14)*($E$25/100)</f>
        <v>-2265.2109072939488</v>
      </c>
      <c r="H19" s="8" t="s">
        <v>4</v>
      </c>
      <c r="I19" s="42">
        <f>(I17+I14)*($E$25/100)</f>
        <v>-2304.8520981715928</v>
      </c>
      <c r="J19" s="8" t="s">
        <v>4</v>
      </c>
      <c r="K19" s="42">
        <f>SUM(K10:K14,K17:K18)*($E$25/100)</f>
        <v>130558.84871446904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-86581.586825199076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6220659.5513152117</v>
      </c>
      <c r="F21" s="38" t="s">
        <v>4</v>
      </c>
      <c r="G21" s="49">
        <f>SUM(G9:G20)</f>
        <v>6227869.7090288121</v>
      </c>
      <c r="H21" s="38" t="s">
        <v>4</v>
      </c>
      <c r="I21" s="49">
        <f>SUM(I9:I20)</f>
        <v>6235541.6325939493</v>
      </c>
      <c r="J21" s="38" t="s">
        <v>4</v>
      </c>
      <c r="K21" s="52">
        <f>SUM(K9:K20)</f>
        <v>7308293.6093827384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1969449.2317464848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3103288.7881562659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2457772.67980192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7530510.6997046713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124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125</v>
      </c>
      <c r="C11" s="96"/>
      <c r="D11" s="96"/>
      <c r="E11" s="55">
        <v>28067.934999999998</v>
      </c>
      <c r="F11" s="17" t="s">
        <v>4</v>
      </c>
      <c r="G11" s="21">
        <v>28928</v>
      </c>
      <c r="H11" s="17" t="s">
        <v>4</v>
      </c>
      <c r="I11" s="2"/>
    </row>
    <row r="12" spans="1:9" x14ac:dyDescent="0.25">
      <c r="A12" s="2"/>
      <c r="B12" s="95" t="s">
        <v>126</v>
      </c>
      <c r="C12" s="96"/>
      <c r="D12" s="96"/>
      <c r="E12" s="55">
        <v>0</v>
      </c>
      <c r="F12" s="17" t="s">
        <v>4</v>
      </c>
      <c r="G12" s="21">
        <v>0</v>
      </c>
      <c r="H12" s="17" t="s">
        <v>4</v>
      </c>
      <c r="I12" s="2"/>
    </row>
    <row r="13" spans="1:9" x14ac:dyDescent="0.25">
      <c r="A13" s="2"/>
      <c r="B13" s="95" t="s">
        <v>127</v>
      </c>
      <c r="C13" s="96"/>
      <c r="D13" s="96"/>
      <c r="E13" s="55">
        <v>32399.4126</v>
      </c>
      <c r="F13" s="17" t="s">
        <v>4</v>
      </c>
      <c r="G13" s="21">
        <v>6133</v>
      </c>
      <c r="H13" s="17" t="s">
        <v>4</v>
      </c>
      <c r="I13" s="2"/>
    </row>
    <row r="14" spans="1:9" x14ac:dyDescent="0.25">
      <c r="A14" s="2"/>
      <c r="B14" s="95" t="s">
        <v>128</v>
      </c>
      <c r="C14" s="96"/>
      <c r="D14" s="96"/>
      <c r="E14" s="55">
        <v>2366483.0619999999</v>
      </c>
      <c r="F14" s="17" t="s">
        <v>4</v>
      </c>
      <c r="G14" s="21">
        <v>2266863</v>
      </c>
      <c r="H14" s="17" t="s">
        <v>4</v>
      </c>
      <c r="I14" s="2"/>
    </row>
    <row r="15" spans="1:9" x14ac:dyDescent="0.25">
      <c r="A15" s="2"/>
      <c r="B15" s="95" t="s">
        <v>129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130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131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-125026.4095999999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-127214.37176799991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-10505290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-7384076.7566137565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-3121213.2433862435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3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-1040404.4144620812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21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x14ac:dyDescent="0.25">
      <c r="A10" s="2"/>
      <c r="B10" s="43" t="s">
        <v>117</v>
      </c>
      <c r="C10" s="28">
        <v>2016</v>
      </c>
      <c r="D10" s="22">
        <v>75</v>
      </c>
      <c r="E10" s="21">
        <v>638153</v>
      </c>
      <c r="F10" s="9">
        <f>E10/D10</f>
        <v>8508.7066666666669</v>
      </c>
      <c r="G10" s="17" t="s">
        <v>4</v>
      </c>
      <c r="H10" s="2"/>
    </row>
    <row r="11" spans="1:8" x14ac:dyDescent="0.25">
      <c r="A11" s="2"/>
      <c r="B11" s="43" t="s">
        <v>118</v>
      </c>
      <c r="C11" s="28">
        <v>2016</v>
      </c>
      <c r="D11" s="22">
        <v>75</v>
      </c>
      <c r="E11" s="21">
        <v>203236</v>
      </c>
      <c r="F11" s="9">
        <f t="shared" ref="F11:F16" si="0">E11/D11</f>
        <v>2709.8133333333335</v>
      </c>
      <c r="G11" s="17" t="s">
        <v>4</v>
      </c>
      <c r="H11" s="2"/>
    </row>
    <row r="12" spans="1:8" x14ac:dyDescent="0.25">
      <c r="A12" s="2"/>
      <c r="B12" s="43" t="s">
        <v>119</v>
      </c>
      <c r="C12" s="28">
        <v>2016</v>
      </c>
      <c r="D12" s="22">
        <v>75</v>
      </c>
      <c r="E12" s="21">
        <v>800767</v>
      </c>
      <c r="F12" s="9">
        <f t="shared" si="0"/>
        <v>10676.893333333333</v>
      </c>
      <c r="G12" s="17" t="s">
        <v>4</v>
      </c>
      <c r="H12" s="2"/>
    </row>
    <row r="13" spans="1:8" x14ac:dyDescent="0.25">
      <c r="A13" s="2"/>
      <c r="B13" s="43" t="s">
        <v>120</v>
      </c>
      <c r="C13" s="28">
        <v>2016</v>
      </c>
      <c r="D13" s="22">
        <v>5</v>
      </c>
      <c r="E13" s="21">
        <v>231838</v>
      </c>
      <c r="F13" s="9">
        <f t="shared" si="0"/>
        <v>46367.6</v>
      </c>
      <c r="G13" s="17" t="s">
        <v>4</v>
      </c>
      <c r="H13" s="2"/>
    </row>
    <row r="14" spans="1:8" x14ac:dyDescent="0.25">
      <c r="A14" s="2"/>
      <c r="B14" s="43" t="s">
        <v>121</v>
      </c>
      <c r="C14" s="28">
        <v>2016</v>
      </c>
      <c r="D14" s="22">
        <v>5</v>
      </c>
      <c r="E14" s="21">
        <v>12750</v>
      </c>
      <c r="F14" s="9">
        <f t="shared" si="0"/>
        <v>2550</v>
      </c>
      <c r="G14" s="17" t="s">
        <v>4</v>
      </c>
      <c r="H14" s="2"/>
    </row>
    <row r="15" spans="1:8" x14ac:dyDescent="0.25">
      <c r="A15" s="2"/>
      <c r="B15" s="43" t="s">
        <v>122</v>
      </c>
      <c r="C15" s="28">
        <v>2016</v>
      </c>
      <c r="D15" s="22">
        <v>25</v>
      </c>
      <c r="E15" s="21">
        <v>145589</v>
      </c>
      <c r="F15" s="9">
        <f t="shared" si="0"/>
        <v>5823.56</v>
      </c>
      <c r="G15" s="17" t="s">
        <v>4</v>
      </c>
      <c r="H15" s="2"/>
    </row>
    <row r="16" spans="1:8" x14ac:dyDescent="0.25">
      <c r="A16" s="2"/>
      <c r="B16" s="43" t="s">
        <v>123</v>
      </c>
      <c r="C16" s="28">
        <v>2016</v>
      </c>
      <c r="D16" s="22">
        <v>30</v>
      </c>
      <c r="E16" s="21">
        <v>145784</v>
      </c>
      <c r="F16" s="9">
        <f t="shared" si="0"/>
        <v>4859.4666666666662</v>
      </c>
      <c r="G16" s="17" t="s">
        <v>4</v>
      </c>
      <c r="H16" s="2"/>
    </row>
    <row r="17" spans="1:8" x14ac:dyDescent="0.25">
      <c r="A17" s="2"/>
      <c r="B17" s="91" t="s">
        <v>52</v>
      </c>
      <c r="C17" s="92"/>
      <c r="D17" s="92"/>
      <c r="E17" s="93"/>
      <c r="F17" s="15">
        <f>SUM(F10:F16)</f>
        <v>81496.039999999994</v>
      </c>
      <c r="G17" s="16" t="s">
        <v>4</v>
      </c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</sheetData>
  <sheetProtection password="DFE9" sheet="1" objects="1" scenarios="1"/>
  <mergeCells count="4">
    <mergeCell ref="B17:E17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138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2328770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2547555</v>
      </c>
      <c r="H10" s="17" t="s">
        <v>4</v>
      </c>
      <c r="I10" s="2"/>
    </row>
    <row r="11" spans="1:9" x14ac:dyDescent="0.25">
      <c r="A11" s="2"/>
      <c r="B11" s="91" t="s">
        <v>139</v>
      </c>
      <c r="C11" s="92"/>
      <c r="D11" s="92"/>
      <c r="E11" s="92"/>
      <c r="F11" s="93"/>
      <c r="G11" s="15">
        <f>G9-G10</f>
        <v>-218785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140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-90122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-50000</v>
      </c>
      <c r="H16" s="17" t="s">
        <v>4</v>
      </c>
      <c r="I16" s="2"/>
    </row>
    <row r="17" spans="1:9" x14ac:dyDescent="0.25">
      <c r="A17" s="2"/>
      <c r="B17" s="91" t="s">
        <v>140</v>
      </c>
      <c r="C17" s="92"/>
      <c r="D17" s="92"/>
      <c r="E17" s="92"/>
      <c r="F17" s="93"/>
      <c r="G17" s="15">
        <f>G15-G16</f>
        <v>-40122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141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9755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10000</v>
      </c>
      <c r="H22" s="17" t="s">
        <v>4</v>
      </c>
      <c r="I22" s="2"/>
    </row>
    <row r="23" spans="1:9" x14ac:dyDescent="0.25">
      <c r="A23" s="2"/>
      <c r="B23" s="91" t="s">
        <v>141</v>
      </c>
      <c r="C23" s="92"/>
      <c r="D23" s="92"/>
      <c r="E23" s="92"/>
      <c r="F23" s="93"/>
      <c r="G23" s="15">
        <f>G21-G22</f>
        <v>-245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142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142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2016'!F17</f>
        <v>81496.039999999994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18533.333333333332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62962.706666666665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6124369.6734837946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2200285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514035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82410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37067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2833797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158153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158153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-2178117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-2178117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813833</v>
      </c>
      <c r="F28" s="25" t="s">
        <v>4</v>
      </c>
      <c r="G28" s="1">
        <f>IF(E28&lt;0,0,-E28)</f>
        <v>-813833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28741.673483794555</v>
      </c>
      <c r="F30" s="25" t="s">
        <v>4</v>
      </c>
      <c r="G30" s="12">
        <f>-$E$30</f>
        <v>-28741.673483794555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5152177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129618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5281795</v>
      </c>
      <c r="F35" s="25" t="s">
        <v>4</v>
      </c>
      <c r="G35" s="12">
        <f>-E35</f>
        <v>-5281795</v>
      </c>
      <c r="H35" s="25" t="s">
        <v>4</v>
      </c>
      <c r="I35" s="2"/>
    </row>
    <row r="36" spans="1:9" x14ac:dyDescent="0.25">
      <c r="A36" s="2"/>
      <c r="B36" s="91" t="s">
        <v>137</v>
      </c>
      <c r="C36" s="92"/>
      <c r="D36" s="92"/>
      <c r="E36" s="92"/>
      <c r="F36" s="93"/>
      <c r="G36" s="15">
        <f>$G$9+$G$28+$G$30+$G$35</f>
        <v>0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135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136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145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146</v>
      </c>
      <c r="C16" s="86"/>
      <c r="D16" s="86"/>
      <c r="E16" s="87"/>
      <c r="F16" s="100" t="s">
        <v>132</v>
      </c>
      <c r="G16" s="100"/>
      <c r="H16" s="2"/>
    </row>
    <row r="17" spans="1:8" x14ac:dyDescent="0.25">
      <c r="A17" s="2"/>
      <c r="B17" s="79" t="s">
        <v>144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133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134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2017-09-13T12:59:40Z</dcterms:modified>
</cp:coreProperties>
</file>