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/>
  <c r="I20" i="22"/>
  <c r="K17" i="22"/>
  <c r="E15" i="13"/>
  <c r="F11" i="11"/>
  <c r="F2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<sst xmlns="http://schemas.openxmlformats.org/spreadsheetml/2006/main" count="335" uniqueCount="152">
  <si>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</si>
  <si>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</si>
  <si>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</si>
  <si>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</si>
  <si>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</si>
  <si>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</si>
  <si>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</si>
  <si>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</si>
  <si>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</si>
  <si>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</si>
  <si>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</si>
  <si>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</si>
  <si>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</si>
  <si>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</si>
  <si>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</si>
  <si>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</si>
  <si>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</si>
  <si>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</si>
  <si>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</si>
  <si>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</si>
  <si>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</si>
  <si>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</si>
  <si>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</si>
  <si>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</si>
  <si>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</si>
  <si>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</si>
  <si>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</si>
  <si>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</si>
  <si>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</si>
  <si>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</si>
  <si>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</si>
  <si>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</si>
  <si>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</si>
  <si>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</si>
  <si>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</si>
  <si>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</si>
  <si>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</si>
  <si>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</si>
  <si>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</si>
  <si>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</si>
  <si>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</si>
  <si>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</si>
  <si>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</si>
  <si>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</si>
  <si>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</si>
  <si>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</si>
  <si>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</si>
  <si>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</si>
  <si>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</si>
  <si>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</si>
  <si>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</si>
  <si>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</si>
  <si>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</si>
  <si>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</si>
  <si>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</si>
  <si>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</si>
  <si>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</si>
  <si>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</si>
  <si>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</si>
  <si>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</si>
  <si>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</si>
  <si>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</si>
  <si>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</si>
  <si>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</si>
  <si>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</si>
  <si>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</si>
  <si>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</si>
  <si>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</si>
  <si>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</si>
  <si>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</si>
  <si>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</si>
  <si>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</si>
  <si>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</si>
  <si>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</si>
  <si>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</si>
  <si>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</si>
  <si>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</si>
  <si>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</si>
  <si>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</si>
  <si>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</si>
  <si>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</si>
  <si>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</si>
  <si>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</si>
  <si>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</si>
  <si>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</si>
  <si>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</si>
  <si>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</si>
  <si>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</si>
  <si>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</si>
  <si>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</si>
  <si>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</si>
  <si>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</si>
  <si>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</si>
  <si>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</si>
  <si>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</si>
  <si>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</si>
  <si>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</si>
  <si>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</si>
  <si>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</si>
  <si>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</si>
  <si>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</si>
  <si>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</si>
  <si>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</si>
  <si>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</si>
  <si>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</si>
  <si>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</si>
  <si>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</si>
  <si>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</si>
  <si>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</si>
  <si>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</si>
  <si>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</si>
  <si>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</si>
  <si>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</si>
  <si>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</si>
  <si>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</si>
  <si>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</si>
  <si>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</si>
  <si>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Udpumpningsanlæg, Freqvensomformer</t>
  </si>
  <si>
    <t>Ø 50mm &lt; Ledningsnet ≤ Ø110 mm</t>
  </si>
  <si>
    <t>Ø110 mm &lt; Ledningsnet ≤ Ø 250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</si>
  <si>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</si>
  <si>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</si>
  <si>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</si>
  <si>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</si>
  <si>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</si>
  <si>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</si>
  <si>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Beholderanlæg - højdebeholder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</si>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</sst>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3143293.1240334804</v>
      </c>
      <c r="F9" s="13" t="s">
        <v>4</v>
      </c>
      <c r="G9" s="48">
        <v>3151388.8701465419</v>
      </c>
      <c r="H9" s="13" t="s">
        <v>4</v>
      </c>
      <c r="I9" s="48">
        <v>3159769.2461005566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1054904.4502471215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1507849.536031272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1528094.5389809806</v>
      </c>
      <c r="L12" s="8" t="s">
        <v>4</v>
      </c>
      <c r="M12" s="2"/>
    </row>
    <row r="13" spans="1:13" x14ac:dyDescent="0.25">
      <c r="A13" s="2"/>
      <c r="B13" s="46" t="s">
        <v>151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-161410.23563219293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-123781.00564499981</v>
      </c>
      <c r="F14" s="8" t="s">
        <v>4</v>
      </c>
      <c r="G14" s="9">
        <f>E14*(1+$E$25/100)</f>
        <v>-125947.17324378731</v>
      </c>
      <c r="H14" s="8" t="s">
        <v>4</v>
      </c>
      <c r="I14" s="9">
        <f>G14*(1+$E$25/100)</f>
        <v>-128151.2487755536</v>
      </c>
      <c r="J14" s="8" t="s">
        <v>4</v>
      </c>
      <c r="K14" s="51">
        <f>I14*(1+$E$25/100)</f>
        <v>-130393.89562912579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-89909.84666666665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135528.06883901078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-2166.1675987874969</v>
      </c>
      <c r="F19" s="8" t="s">
        <v>4</v>
      </c>
      <c r="G19" s="42">
        <f>(G17+G14)*($E$25/100)</f>
        <v>-2204.0755317662783</v>
      </c>
      <c r="H19" s="8" t="s">
        <v>4</v>
      </c>
      <c r="I19" s="42">
        <f>(I17+I14)*($E$25/100)</f>
        <v>-2242.6468535721883</v>
      </c>
      <c r="J19" s="8" t="s">
        <v>4</v>
      </c>
      <c r="K19" s="42">
        <f>SUM(K10:K14,K17:K18)*($E$25/100)</f>
        <v>66483.27689496598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-41537.24352680266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3017345.9507896928</v>
      </c>
      <c r="F21" s="38" t="s">
        <v>4</v>
      </c>
      <c r="G21" s="49">
        <f>SUM(G9:G20)</f>
        <v>3023237.6213709884</v>
      </c>
      <c r="H21" s="38" t="s">
        <v>4</v>
      </c>
      <c r="I21" s="49">
        <f>SUM(I9:I20)</f>
        <v>3029375.3504714309</v>
      </c>
      <c r="J21" s="38" t="s">
        <v>4</v>
      </c>
      <c r="K21" s="52">
        <f>SUM(K9:K20)</f>
        <v>3869608.6495385626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1001405.2657984063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1431379.368112131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1450597.6513938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3883382.2853043373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5">
        <v>0</v>
      </c>
      <c r="F12" s="17" t="s">
        <v>4</v>
      </c>
      <c r="G12" s="21">
        <v>3453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5">
        <v>32399.4126</v>
      </c>
      <c r="F13" s="17" t="s">
        <v>4</v>
      </c>
      <c r="G13" s="21">
        <v>2986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5">
        <v>1400006.6813999999</v>
      </c>
      <c r="F14" s="17" t="s">
        <v>4</v>
      </c>
      <c r="G14" s="21">
        <v>1304315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-121652.09399999981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-123781.00564499981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-6690838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-4697903.7566137565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-1992934.2433862435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-664311.41446208116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107000</v>
      </c>
      <c r="F10" s="9">
        <f>E10/D10</f>
        <v>4280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77245</v>
      </c>
      <c r="F11" s="9">
        <f t="shared" ref="F11:F20" si="0">E11/D11</f>
        <v>1029.9333333333334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20102</v>
      </c>
      <c r="F12" s="9">
        <f t="shared" si="0"/>
        <v>268.02666666666664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3087877</v>
      </c>
      <c r="F13" s="9">
        <f t="shared" si="0"/>
        <v>41171.693333333336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30567</v>
      </c>
      <c r="F14" s="9">
        <f t="shared" si="0"/>
        <v>407.56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52327</v>
      </c>
      <c r="F15" s="9">
        <f t="shared" si="0"/>
        <v>697.69333333333338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2642</v>
      </c>
      <c r="F16" s="9">
        <f t="shared" si="0"/>
        <v>35.226666666666667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60867</v>
      </c>
      <c r="F17" s="9">
        <f t="shared" si="0"/>
        <v>811.56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75</v>
      </c>
      <c r="E18" s="21">
        <v>125291</v>
      </c>
      <c r="F18" s="9">
        <f t="shared" si="0"/>
        <v>1670.5466666666666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50</v>
      </c>
      <c r="E19" s="21">
        <v>381694</v>
      </c>
      <c r="F19" s="9">
        <f t="shared" si="0"/>
        <v>7633.88</v>
      </c>
      <c r="G19" s="17" t="s">
        <v>4</v>
      </c>
      <c r="H19" s="2"/>
    </row>
    <row r="20" spans="1:8" ht="26.25" x14ac:dyDescent="0.25">
      <c r="A20" s="2"/>
      <c r="B20" s="43" t="s">
        <v>127</v>
      </c>
      <c r="C20" s="28">
        <v>2016</v>
      </c>
      <c r="D20" s="22">
        <v>10</v>
      </c>
      <c r="E20" s="21">
        <v>269247</v>
      </c>
      <c r="F20" s="9">
        <f t="shared" si="0"/>
        <v>26924.7</v>
      </c>
      <c r="G20" s="17" t="s">
        <v>4</v>
      </c>
      <c r="H20" s="2"/>
    </row>
    <row r="21" spans="1:8" x14ac:dyDescent="0.25">
      <c r="A21" s="2"/>
      <c r="B21" s="91" t="s">
        <v>52</v>
      </c>
      <c r="C21" s="92"/>
      <c r="D21" s="92"/>
      <c r="E21" s="93"/>
      <c r="F21" s="15">
        <f>SUM(F10:F20)</f>
        <v>84930.82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1334913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1375500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-40587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8413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100000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-91587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2016'!F21</f>
        <v>84930.82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42666.666666666664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42264.153333333343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3556808.0688390108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916599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322583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-31840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134333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1341675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657323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657323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-106150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-897784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-348968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-1352902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646096</v>
      </c>
      <c r="F28" s="25" t="s">
        <v>4</v>
      </c>
      <c r="G28" s="1">
        <f>IF(E28&lt;0,0,-E28)</f>
        <v>-646096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173357</v>
      </c>
      <c r="F30" s="25" t="s">
        <v>4</v>
      </c>
      <c r="G30" s="12">
        <f>-$E$30</f>
        <v>-173357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2534851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66976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2601827</v>
      </c>
      <c r="F35" s="25" t="s">
        <v>4</v>
      </c>
      <c r="G35" s="12">
        <f>-E35</f>
        <v>-2601827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135528.06883901078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150</v>
      </c>
      <c r="C16" s="86"/>
      <c r="D16" s="86"/>
      <c r="E16" s="87"/>
      <c r="F16" s="100" t="s">
        <v>136</v>
      </c>
      <c r="G16" s="100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2017-09-13T13:00:33Z</dcterms:modified>
</cp:coreProperties>
</file>