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45" windowWidth="10425" windowHeight="894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1" i="21" l="1"/>
  <c r="F12" i="21" s="1"/>
  <c r="D11" i="21"/>
  <c r="D12" i="21" l="1"/>
  <c r="K18" i="22" s="1"/>
  <c r="F11" i="20"/>
  <c r="F12" i="20" s="1"/>
  <c r="D11" i="20"/>
  <c r="D12" i="20" s="1"/>
  <c r="E17" i="22" s="1"/>
  <c r="G17" i="22" l="1"/>
  <c r="E20" i="22"/>
  <c r="I17" i="22" l="1"/>
  <c r="G20" i="22"/>
  <c r="G18" i="19"/>
  <c r="G19" i="19" s="1"/>
  <c r="E14" i="22" s="1"/>
  <c r="G12" i="7"/>
  <c r="G14" i="22" l="1"/>
  <c r="E19" i="22"/>
  <c r="E21" i="22" s="1"/>
  <c r="I20" i="22"/>
  <c r="K17" i="22"/>
  <c r="E15" i="13"/>
  <c r="F11" i="11"/>
  <c r="F12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3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<sst xmlns="http://schemas.openxmlformats.org/spreadsheetml/2006/main" count="319" uniqueCount="144">
  <si>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</si>
  <si>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</si>
  <si>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</si>
  <si>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</si>
  <si>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</si>
  <si>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</si>
  <si>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</si>
  <si>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</si>
  <si>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</si>
  <si>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</si>
  <si>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</si>
  <si>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</si>
  <si>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</si>
  <si>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</si>
  <si>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</si>
  <si>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</si>
  <si>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</si>
  <si>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</si>
  <si>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</si>
  <si>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</si>
  <si>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</si>
  <si>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</si>
  <si>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</si>
  <si>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</si>
  <si>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</si>
  <si>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</si>
  <si>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</si>
  <si>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</si>
  <si>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</si>
  <si>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</si>
  <si>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</si>
  <si>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</si>
  <si>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</si>
  <si>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</si>
  <si>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</si>
  <si>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</si>
  <si>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</si>
  <si>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</si>
  <si>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</si>
  <si>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</si>
  <si>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</si>
  <si>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</si>
  <si>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</si>
  <si>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</si>
  <si>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</si>
  <si>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</si>
  <si>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</si>
  <si>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</si>
  <si>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</si>
  <si>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</si>
  <si>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</si>
  <si>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</si>
  <si>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</si>
  <si>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</si>
  <si>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</si>
  <si>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</si>
  <si>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</si>
  <si>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</si>
  <si>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</si>
  <si>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</si>
  <si>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</si>
  <si>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</si>
  <si>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</si>
  <si>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</si>
  <si>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</si>
  <si>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</si>
  <si>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</si>
  <si>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</si>
  <si>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</si>
  <si>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</si>
  <si>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</si>
  <si>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</si>
  <si>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</si>
  <si>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</si>
  <si>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</si>
  <si>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</si>
  <si>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</si>
  <si>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</si>
  <si>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</si>
  <si>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</si>
  <si>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</si>
  <si>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</si>
  <si>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</si>
  <si>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</si>
  <si>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</si>
  <si>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</si>
  <si>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</si>
  <si>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</si>
  <si>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</si>
  <si>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</si>
  <si>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</si>
  <si>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</si>
  <si>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</si>
  <si>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</si>
  <si>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</si>
  <si>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</si>
  <si>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</si>
  <si>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</si>
  <si>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</si>
  <si>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</si>
  <si>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</si>
  <si>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</si>
  <si>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</si>
  <si>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</si>
  <si>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</si>
  <si>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</si>
  <si>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</si>
  <si>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</si>
  <si>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</si>
  <si>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</si>
  <si>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</si>
  <si>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</si>
  <si>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</si>
  <si>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</si>
  <si>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</si>
  <si>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</si>
  <si>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</si>
  <si>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Afregningsmålere, mekaniske</t>
  </si>
  <si>
    <t>Ledningsnet ≤ Ø50 mm</t>
  </si>
  <si>
    <t>Værksted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</si>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</sst>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139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4564261.8460867219</v>
      </c>
      <c r="F9" s="13" t="s">
        <v>4</v>
      </c>
      <c r="G9" s="48">
        <v>4576634.5111023923</v>
      </c>
      <c r="H9" s="13" t="s">
        <v>4</v>
      </c>
      <c r="I9" s="48">
        <v>4589417.5630573211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1710642.2864524864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1772742.7980503819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2218287.1471377313</v>
      </c>
      <c r="L12" s="8" t="s">
        <v>4</v>
      </c>
      <c r="M12" s="2"/>
    </row>
    <row r="13" spans="1:13" x14ac:dyDescent="0.25">
      <c r="A13" s="2"/>
      <c r="B13" s="46" t="s">
        <v>143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-224833.25375046948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-79841.412018499774</v>
      </c>
      <c r="F14" s="8" t="s">
        <v>4</v>
      </c>
      <c r="G14" s="9">
        <f>E14*(1+$E$25/100)</f>
        <v>-81238.63672882352</v>
      </c>
      <c r="H14" s="8" t="s">
        <v>4</v>
      </c>
      <c r="I14" s="9">
        <f>G14*(1+$E$25/100)</f>
        <v>-82660.312871577931</v>
      </c>
      <c r="J14" s="8" t="s">
        <v>4</v>
      </c>
      <c r="K14" s="51">
        <f>I14*(1+$E$25/100)</f>
        <v>-84106.868346830553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-296979.11833333335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-959647.28501405101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-1397.2247103237462</v>
      </c>
      <c r="F19" s="8" t="s">
        <v>4</v>
      </c>
      <c r="G19" s="42">
        <f>(G17+G14)*($E$25/100)</f>
        <v>-1421.6761427544118</v>
      </c>
      <c r="H19" s="8" t="s">
        <v>4</v>
      </c>
      <c r="I19" s="42">
        <f>(I17+I14)*($E$25/100)</f>
        <v>-1446.5554752526139</v>
      </c>
      <c r="J19" s="8" t="s">
        <v>4</v>
      </c>
      <c r="K19" s="42">
        <f>SUM(K10:K14,K17:K18)*($E$25/100)</f>
        <v>94372.811917007741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-56364.800292439628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4483023.2093578987</v>
      </c>
      <c r="F21" s="38" t="s">
        <v>4</v>
      </c>
      <c r="G21" s="49">
        <f>SUM(G9:G20)</f>
        <v>4493974.1982308151</v>
      </c>
      <c r="H21" s="38" t="s">
        <v>4</v>
      </c>
      <c r="I21" s="49">
        <f>SUM(I9:I20)</f>
        <v>4505310.6947104903</v>
      </c>
      <c r="J21" s="38" t="s">
        <v>4</v>
      </c>
      <c r="K21" s="52">
        <f>SUM(K9:K20)</f>
        <v>4174113.7178204833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1623887.5408570401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1682838.6423604412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2105787.3342711399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5412513.5174886212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120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121</v>
      </c>
      <c r="C11" s="96"/>
      <c r="D11" s="96"/>
      <c r="E11" s="55">
        <v>0</v>
      </c>
      <c r="F11" s="17" t="s">
        <v>4</v>
      </c>
      <c r="G11" s="21">
        <v>0</v>
      </c>
      <c r="H11" s="17" t="s">
        <v>4</v>
      </c>
      <c r="I11" s="2"/>
    </row>
    <row r="12" spans="1:9" x14ac:dyDescent="0.25">
      <c r="A12" s="2"/>
      <c r="B12" s="95" t="s">
        <v>122</v>
      </c>
      <c r="C12" s="96"/>
      <c r="D12" s="96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123</v>
      </c>
      <c r="C13" s="96"/>
      <c r="D13" s="96"/>
      <c r="E13" s="55">
        <v>32399.4126</v>
      </c>
      <c r="F13" s="17" t="s">
        <v>4</v>
      </c>
      <c r="G13" s="21">
        <v>4679</v>
      </c>
      <c r="H13" s="17" t="s">
        <v>4</v>
      </c>
      <c r="I13" s="2"/>
    </row>
    <row r="14" spans="1:9" x14ac:dyDescent="0.25">
      <c r="A14" s="2"/>
      <c r="B14" s="95" t="s">
        <v>124</v>
      </c>
      <c r="C14" s="96"/>
      <c r="D14" s="96"/>
      <c r="E14" s="55">
        <v>2046979.8055999998</v>
      </c>
      <c r="F14" s="17" t="s">
        <v>4</v>
      </c>
      <c r="G14" s="21">
        <v>1996232</v>
      </c>
      <c r="H14" s="17" t="s">
        <v>4</v>
      </c>
      <c r="I14" s="2"/>
    </row>
    <row r="15" spans="1:9" x14ac:dyDescent="0.25">
      <c r="A15" s="2"/>
      <c r="B15" s="95" t="s">
        <v>125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126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127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-78468.21819999977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-79841.412018499774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-8138597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-5661336.8650793657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-2477260.1349206343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-825753.37830687815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7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8</v>
      </c>
      <c r="E10" s="21">
        <v>731523</v>
      </c>
      <c r="F10" s="9">
        <f>E10/D10</f>
        <v>91440.375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75</v>
      </c>
      <c r="E11" s="21">
        <v>555213</v>
      </c>
      <c r="F11" s="9">
        <f t="shared" ref="F11:F12" si="0">E11/D11</f>
        <v>7402.84</v>
      </c>
      <c r="G11" s="17" t="s">
        <v>4</v>
      </c>
      <c r="H11" s="2"/>
    </row>
    <row r="12" spans="1:8" x14ac:dyDescent="0.25">
      <c r="A12" s="2"/>
      <c r="B12" s="43" t="s">
        <v>119</v>
      </c>
      <c r="C12" s="28">
        <v>2016</v>
      </c>
      <c r="D12" s="22">
        <v>75</v>
      </c>
      <c r="E12" s="21">
        <v>13500</v>
      </c>
      <c r="F12" s="9">
        <f t="shared" si="0"/>
        <v>180</v>
      </c>
      <c r="G12" s="17" t="s">
        <v>4</v>
      </c>
      <c r="H12" s="2"/>
    </row>
    <row r="13" spans="1:8" x14ac:dyDescent="0.25">
      <c r="A13" s="2"/>
      <c r="B13" s="91" t="s">
        <v>52</v>
      </c>
      <c r="C13" s="92"/>
      <c r="D13" s="92"/>
      <c r="E13" s="93"/>
      <c r="F13" s="15">
        <f>SUM(F10:F12)</f>
        <v>99023.214999999997</v>
      </c>
      <c r="G13" s="16" t="s">
        <v>4</v>
      </c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</sheetData>
  <sheetProtection password="DFE9" sheet="1" objects="1" scenarios="1"/>
  <mergeCells count="4">
    <mergeCell ref="B13:E1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134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2022667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2268000</v>
      </c>
      <c r="H10" s="17" t="s">
        <v>4</v>
      </c>
      <c r="I10" s="2"/>
    </row>
    <row r="11" spans="1:9" x14ac:dyDescent="0.25">
      <c r="A11" s="2"/>
      <c r="B11" s="91" t="s">
        <v>135</v>
      </c>
      <c r="C11" s="92"/>
      <c r="D11" s="92"/>
      <c r="E11" s="92"/>
      <c r="F11" s="93"/>
      <c r="G11" s="15">
        <f>G9-G10</f>
        <v>-245333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136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-89336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-60000</v>
      </c>
      <c r="H16" s="17" t="s">
        <v>4</v>
      </c>
      <c r="I16" s="2"/>
    </row>
    <row r="17" spans="1:9" x14ac:dyDescent="0.25">
      <c r="A17" s="2"/>
      <c r="B17" s="91" t="s">
        <v>136</v>
      </c>
      <c r="C17" s="92"/>
      <c r="D17" s="92"/>
      <c r="E17" s="92"/>
      <c r="F17" s="93"/>
      <c r="G17" s="15">
        <f>G15-G16</f>
        <v>-29336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137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137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138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138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2016'!F13</f>
        <v>99023.214999999997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121333.33333333334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-22310.118333333347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4883858.1049859487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1132117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225884.17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151545.22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238233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1747779.39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220600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220600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-1300236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-1300236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668143.3899999999</v>
      </c>
      <c r="F28" s="25" t="s">
        <v>4</v>
      </c>
      <c r="G28" s="1">
        <f>IF(E28&lt;0,0,-E28)</f>
        <v>-668143.3899999999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5078180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97182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5175362</v>
      </c>
      <c r="F35" s="25" t="s">
        <v>4</v>
      </c>
      <c r="G35" s="12">
        <f>-E35</f>
        <v>-5175362</v>
      </c>
      <c r="H35" s="25" t="s">
        <v>4</v>
      </c>
      <c r="I35" s="2"/>
    </row>
    <row r="36" spans="1:9" x14ac:dyDescent="0.25">
      <c r="A36" s="2"/>
      <c r="B36" s="91" t="s">
        <v>133</v>
      </c>
      <c r="C36" s="92"/>
      <c r="D36" s="92"/>
      <c r="E36" s="92"/>
      <c r="F36" s="93"/>
      <c r="G36" s="15">
        <f>$G$9+$G$28+$G$30+$G$35</f>
        <v>-959647.28501405101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131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132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141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142</v>
      </c>
      <c r="C16" s="86"/>
      <c r="D16" s="86"/>
      <c r="E16" s="87"/>
      <c r="F16" s="100" t="s">
        <v>128</v>
      </c>
      <c r="G16" s="100"/>
      <c r="H16" s="2"/>
    </row>
    <row r="17" spans="1:8" x14ac:dyDescent="0.25">
      <c r="A17" s="2"/>
      <c r="B17" s="79" t="s">
        <v>140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129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130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2017-09-13T13:01:08Z</dcterms:modified>
</cp:coreProperties>
</file>