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<sst xmlns="http://schemas.openxmlformats.org/spreadsheetml/2006/main" count="112" uniqueCount="75">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</sst>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5126301.7132679997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167248.59681866664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50141.4758</v>
      </c>
      <c r="C4" t="s">
        <v>11</v>
      </c>
    </row>
    <row r="5" spans="1:3" s="26" customFormat="1" x14ac:dyDescent="0.25">
      <c r="A5" s="3" t="s">
        <v>12</v>
      </c>
      <c r="B5" s="48">
        <f>SUM(B2:B4)</f>
        <v>5343691.7858866667</v>
      </c>
      <c r="C5" s="62" t="s">
        <v>11</v>
      </c>
    </row>
    <row r="6" spans="1:3" x14ac:dyDescent="0.25">
      <c r="A6" s="47" t="s">
        <v>0</v>
      </c>
      <c r="B6" s="38">
        <f>Investeringer!E3</f>
        <v>1390635.1551982625</v>
      </c>
      <c r="C6" s="23" t="s">
        <v>11</v>
      </c>
    </row>
    <row r="7" spans="1:3" x14ac:dyDescent="0.25">
      <c r="A7" s="4" t="s">
        <v>1</v>
      </c>
      <c r="B7" s="35">
        <f>Investeringer!F3</f>
        <v>427109.39090984978</v>
      </c>
      <c r="C7" t="s">
        <v>11</v>
      </c>
    </row>
    <row r="8" spans="1:3" x14ac:dyDescent="0.25">
      <c r="A8" s="4" t="s">
        <v>2</v>
      </c>
      <c r="B8" s="35">
        <f>Investeringer!G3</f>
        <v>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209586.59213599999</v>
      </c>
      <c r="C9" t="s">
        <v>11</v>
      </c>
    </row>
    <row r="10" spans="1:3" s="22" customFormat="1" x14ac:dyDescent="0.25">
      <c r="A10" s="3" t="s">
        <v>48</v>
      </c>
      <c r="B10" s="48">
        <f>SUM(B6:B9)</f>
        <v>2027331.1382441123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21497113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21497113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28868135.924130779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29123669.15761584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5224995</v>
      </c>
      <c r="C2" s="49">
        <v>0</v>
      </c>
      <c r="D2" s="49">
        <f>B2+C2</f>
        <v>5224995</v>
      </c>
      <c r="E2" s="50">
        <f>D2</f>
        <v>5224995</v>
      </c>
      <c r="F2" s="49">
        <v>5141984.6494030543</v>
      </c>
      <c r="G2" s="49">
        <v>0</v>
      </c>
      <c r="H2" s="49">
        <f>F2-G2</f>
        <v>5141984.6494030543</v>
      </c>
      <c r="I2" s="49">
        <f>AVERAGEIF(E2:E4,"&lt;&gt;0")</f>
        <v>5126301.7132679997</v>
      </c>
      <c r="J2" s="49">
        <v>4133972.5724883308</v>
      </c>
      <c r="K2" s="39">
        <f>IF(H2&gt;I2,IF(I2&gt;J2,I2,J2),H2)</f>
        <v>5126301.7132679997</v>
      </c>
    </row>
    <row r="3" spans="1:11" s="23" customFormat="1" x14ac:dyDescent="0.25">
      <c r="A3" s="28">
        <v>2014</v>
      </c>
      <c r="B3" s="49">
        <v>4595604</v>
      </c>
      <c r="C3" s="49"/>
      <c r="D3" s="49">
        <f t="shared" ref="D3:D4" si="0">B3+C3</f>
        <v>4595604</v>
      </c>
      <c r="E3" s="50">
        <f>D3*Pristalsregulering!C7</f>
        <v>4599280.4831999997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5468167</v>
      </c>
      <c r="C4" s="49"/>
      <c r="D4" s="49">
        <f t="shared" si="0"/>
        <v>5468167</v>
      </c>
      <c r="E4" s="50">
        <f>D4*Pristalsregulering!$C$6*Pristalsregulering!$C$7</f>
        <v>5554629.6566039994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91" width="0" hidden="1" customWidth="1"/>
    <col min="292" max="292" width="9.140625" hidden="1" customWidth="1"/>
    <col min="293" max="305" width="0" hidden="1" customWidth="1"/>
    <col min="306" max="306" width="9.140625" hidden="1" customWidth="1"/>
    <col min="307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167248.59681866664</v>
      </c>
      <c r="G3" s="38">
        <f>IF(E4=0,0,AVERAGEIF(E4:E6,"&lt;&gt;0"))+E3</f>
        <v>0</v>
      </c>
      <c r="H3" s="57">
        <f>SUM(F3:G3)</f>
        <v>167248.59681866664</v>
      </c>
    </row>
    <row r="4" spans="1:8" x14ac:dyDescent="0.25">
      <c r="A4" s="28">
        <v>2015</v>
      </c>
      <c r="B4" s="35">
        <v>302561</v>
      </c>
      <c r="C4" s="35"/>
      <c r="D4" s="45">
        <f>B4</f>
        <v>302561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66225</v>
      </c>
      <c r="C5" s="35"/>
      <c r="D5" s="45">
        <f>B5*Pristalsregulering!$C$7</f>
        <v>66277.98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>
        <v>130838</v>
      </c>
      <c r="C6" s="35"/>
      <c r="D6" s="45">
        <f>B6*Pristalsregulering!$C$7*Pristalsregulering!$C$6</f>
        <v>132906.81045599998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14000</v>
      </c>
      <c r="C3" s="42">
        <v>51760</v>
      </c>
      <c r="D3" s="42">
        <v>0</v>
      </c>
      <c r="E3" s="41">
        <f>B3</f>
        <v>14000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50141.4758</v>
      </c>
    </row>
    <row r="4" spans="1:8" x14ac:dyDescent="0.25">
      <c r="A4" s="31">
        <v>2014</v>
      </c>
      <c r="B4" s="41">
        <v>15000</v>
      </c>
      <c r="C4" s="42">
        <v>31991</v>
      </c>
      <c r="D4" s="42">
        <v>0</v>
      </c>
      <c r="E4" s="41">
        <f>B4*Pristalsregulering!$C$7</f>
        <v>15011.999999999998</v>
      </c>
      <c r="F4" s="42">
        <f>C4*Pristalsregulering!$C$7</f>
        <v>32016.592799999999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18250</v>
      </c>
      <c r="C5" s="42">
        <v>18800</v>
      </c>
      <c r="D5" s="42">
        <v>0</v>
      </c>
      <c r="E5" s="41">
        <f>B5*Pristalsregulering!$C$7*Pristalsregulering!$C$6</f>
        <v>18538.568999999996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1277336.7108944021</v>
      </c>
      <c r="C3" s="38">
        <v>422854.19999999995</v>
      </c>
      <c r="D3" s="40">
        <v>0</v>
      </c>
      <c r="E3" s="35">
        <f>B3*Pristalsregulering!C2*Pristalsregulering!C3*Pristalsregulering!C4*Pristalsregulering!C5*Pristalsregulering!C6*Pristalsregulering!C7</f>
        <v>1390635.1551982625</v>
      </c>
      <c r="F3" s="35">
        <v>427109.39090984978</v>
      </c>
      <c r="G3" s="35">
        <f xml:space="preserve"> D3/Pristalsregulering!$C$8</f>
        <v>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130037</v>
      </c>
      <c r="D3" s="38">
        <v>0</v>
      </c>
      <c r="E3" s="40">
        <v>0</v>
      </c>
      <c r="F3" s="38">
        <f>B3</f>
        <v>0</v>
      </c>
      <c r="G3" s="38">
        <f>C3</f>
        <v>130037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130037</v>
      </c>
      <c r="L3" s="43">
        <f>AVERAGE(H3:H5)+AVERAGE(I3:I5)</f>
        <v>79549.592135999977</v>
      </c>
      <c r="M3" s="44">
        <f>SUM(J3:L3)</f>
        <v>209586.59213599999</v>
      </c>
      <c r="N3" s="23"/>
    </row>
    <row r="4" spans="1:14" x14ac:dyDescent="0.25">
      <c r="A4" s="28">
        <v>2014</v>
      </c>
      <c r="B4" s="45">
        <v>0</v>
      </c>
      <c r="C4" s="38">
        <v>162353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162482.88239999997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234934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238648.77640799995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52781</v>
      </c>
      <c r="E2" s="42">
        <v>773251</v>
      </c>
      <c r="F2" s="42">
        <v>0</v>
      </c>
      <c r="G2" s="42">
        <v>20638558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21497113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2017-09-12T14:54:04Z</dcterms:modified>
</cp:coreProperties>
</file>