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1" i="21" l="1"/>
  <c r="F12" i="21" s="1"/>
  <c r="D11" i="21"/>
  <c r="D12" i="21" s="1"/>
  <c r="K18" i="22" l="1"/>
  <c r="F11" i="20"/>
  <c r="F12" i="20" s="1"/>
  <c r="D11" i="20"/>
  <c r="D12" i="20" s="1"/>
  <c r="E17" i="22" s="1"/>
  <c r="G17" i="22" l="1"/>
  <c r="E20" i="22"/>
  <c r="I17" i="22" l="1"/>
  <c r="G20" i="22"/>
  <c r="G18" i="19"/>
  <c r="G19" i="19" s="1"/>
  <c r="E14" i="22" s="1"/>
  <c r="G12" i="7"/>
  <c r="G14" i="22" l="1"/>
  <c r="E19" i="22"/>
  <c r="E21" i="22"/>
  <c r="I20" i="22"/>
  <c r="K17" i="22"/>
  <c r="E15" i="13"/>
  <c r="F11" i="11"/>
  <c r="F12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3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<sst xmlns="http://schemas.openxmlformats.org/spreadsheetml/2006/main" count="319" uniqueCount="144">
  <si>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</si>
  <si>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</si>
  <si>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</si>
  <si>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</si>
  <si>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</si>
  <si>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</si>
  <si>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</si>
  <si>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</si>
  <si>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</si>
  <si>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</si>
  <si>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</si>
  <si>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</si>
  <si>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</si>
  <si>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</si>
  <si>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</si>
  <si>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</si>
  <si>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</si>
  <si>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</si>
  <si>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</si>
  <si>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</si>
  <si>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</si>
  <si>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</si>
  <si>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</si>
  <si>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</si>
  <si>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</si>
  <si>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</si>
  <si>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</si>
  <si>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</si>
  <si>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</si>
  <si>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</si>
  <si>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</si>
  <si>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</si>
  <si>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</si>
  <si>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</si>
  <si>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</si>
  <si>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</si>
  <si>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</si>
  <si>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</si>
  <si>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</si>
  <si>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</si>
  <si>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</si>
  <si>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</si>
  <si>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</si>
  <si>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</si>
  <si>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</si>
  <si>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</si>
  <si>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</si>
  <si>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</si>
  <si>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</si>
  <si>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</si>
  <si>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</si>
  <si>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</si>
  <si>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</si>
  <si>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</si>
  <si>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</si>
  <si>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</si>
  <si>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</si>
  <si>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</si>
  <si>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</si>
  <si>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</si>
  <si>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</si>
  <si>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</si>
  <si>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</si>
  <si>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</si>
  <si>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</si>
  <si>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</si>
  <si>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</si>
  <si>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</si>
  <si>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</si>
  <si>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</si>
  <si>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</si>
  <si>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</si>
  <si>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</si>
  <si>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</si>
  <si>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</si>
  <si>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</si>
  <si>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</si>
  <si>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</si>
  <si>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</si>
  <si>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</si>
  <si>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</si>
  <si>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</si>
  <si>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</si>
  <si>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</si>
  <si>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</si>
  <si>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</si>
  <si>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</si>
  <si>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</si>
  <si>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</si>
  <si>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</si>
  <si>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</si>
  <si>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</si>
  <si>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</si>
  <si>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</si>
  <si>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</si>
  <si>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</si>
  <si>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</si>
  <si>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</si>
  <si>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</si>
  <si>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</si>
  <si>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</si>
  <si>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</si>
  <si>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</si>
  <si>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</si>
  <si>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</si>
  <si>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</si>
  <si>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</si>
  <si>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</si>
  <si>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</si>
  <si>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</si>
  <si>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</si>
  <si>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</si>
  <si>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</si>
  <si>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</si>
  <si>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</si>
  <si>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</si>
  <si>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</si>
  <si>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Afregningsmålere, elektroniske &gt; Ø110 mm</t>
  </si>
  <si>
    <t>Ø 50mm &lt; Ledningsnet ≤ Ø110 mm</t>
  </si>
  <si>
    <t>Ventiler på Ø 50mm &lt; Ledningsnet ≤ Ø110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</si>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</sst>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139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5082110.9421256799</v>
      </c>
      <c r="F9" s="13" t="s">
        <v>4</v>
      </c>
      <c r="G9" s="48">
        <v>5093234.6873976383</v>
      </c>
      <c r="H9" s="13" t="s">
        <v>4</v>
      </c>
      <c r="I9" s="48">
        <v>5104772.2166607715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1424772.2535726307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2432833.0744729619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2207616.0869821482</v>
      </c>
      <c r="L12" s="8" t="s">
        <v>4</v>
      </c>
      <c r="M12" s="2"/>
    </row>
    <row r="13" spans="1:13" x14ac:dyDescent="0.25">
      <c r="A13" s="2"/>
      <c r="B13" s="46" t="s">
        <v>143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-241930.36571863852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-167168.50804499985</v>
      </c>
      <c r="F14" s="8" t="s">
        <v>4</v>
      </c>
      <c r="G14" s="9">
        <f>E14*(1+$E$25/100)</f>
        <v>-170093.95693578737</v>
      </c>
      <c r="H14" s="8" t="s">
        <v>4</v>
      </c>
      <c r="I14" s="9">
        <f>G14*(1+$E$25/100)</f>
        <v>-173070.60118216366</v>
      </c>
      <c r="J14" s="8" t="s">
        <v>4</v>
      </c>
      <c r="K14" s="51">
        <f>I14*(1+$E$25/100)</f>
        <v>-176099.33670285155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5790.3793333333306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1421078.1864812579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-2925.4488907874975</v>
      </c>
      <c r="F19" s="8" t="s">
        <v>4</v>
      </c>
      <c r="G19" s="42">
        <f>(G17+G14)*($E$25/100)</f>
        <v>-2976.6442463762792</v>
      </c>
      <c r="H19" s="8" t="s">
        <v>4</v>
      </c>
      <c r="I19" s="42">
        <f>(I17+I14)*($E$25/100)</f>
        <v>-3028.7355206878642</v>
      </c>
      <c r="J19" s="8" t="s">
        <v>4</v>
      </c>
      <c r="K19" s="42">
        <f>SUM(K10:K14,K17:K18)*($E$25/100)</f>
        <v>98825.854970609405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-62542.137660850494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4912016.9851898924</v>
      </c>
      <c r="F21" s="38" t="s">
        <v>4</v>
      </c>
      <c r="G21" s="49">
        <f>SUM(G9:G20)</f>
        <v>4920164.0862154746</v>
      </c>
      <c r="H21" s="38" t="s">
        <v>4</v>
      </c>
      <c r="I21" s="49">
        <f>SUM(I9:I20)</f>
        <v>4928672.8799579199</v>
      </c>
      <c r="J21" s="38" t="s">
        <v>4</v>
      </c>
      <c r="K21" s="52">
        <f>SUM(K9:K20)</f>
        <v>7110343.9957306013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1352515.3268211724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2309452.6248467672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2095657.4539497998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5757625.4056177391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120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121</v>
      </c>
      <c r="C11" s="96"/>
      <c r="D11" s="96"/>
      <c r="E11" s="55">
        <v>5947.3139999999994</v>
      </c>
      <c r="F11" s="17" t="s">
        <v>4</v>
      </c>
      <c r="G11" s="21">
        <v>6148</v>
      </c>
      <c r="H11" s="17" t="s">
        <v>4</v>
      </c>
      <c r="I11" s="2"/>
    </row>
    <row r="12" spans="1:9" x14ac:dyDescent="0.25">
      <c r="A12" s="2"/>
      <c r="B12" s="95" t="s">
        <v>122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123</v>
      </c>
      <c r="C13" s="96"/>
      <c r="D13" s="96"/>
      <c r="E13" s="55">
        <v>32399.4126</v>
      </c>
      <c r="F13" s="17" t="s">
        <v>4</v>
      </c>
      <c r="G13" s="21">
        <v>4379</v>
      </c>
      <c r="H13" s="17" t="s">
        <v>4</v>
      </c>
      <c r="I13" s="2"/>
    </row>
    <row r="14" spans="1:9" x14ac:dyDescent="0.25">
      <c r="A14" s="2"/>
      <c r="B14" s="95" t="s">
        <v>124</v>
      </c>
      <c r="C14" s="96"/>
      <c r="D14" s="96"/>
      <c r="E14" s="55">
        <v>2031029.6473999999</v>
      </c>
      <c r="F14" s="17" t="s">
        <v>4</v>
      </c>
      <c r="G14" s="21">
        <v>1894556</v>
      </c>
      <c r="H14" s="17" t="s">
        <v>4</v>
      </c>
      <c r="I14" s="2"/>
    </row>
    <row r="15" spans="1:9" x14ac:dyDescent="0.25">
      <c r="A15" s="2"/>
      <c r="B15" s="95" t="s">
        <v>125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126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127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-164293.37399999984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-167168.50804499985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-5407267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-3771196.7407407407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-1636070.2592592593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-545356.75308641978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7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10</v>
      </c>
      <c r="E10" s="21">
        <v>858305.36</v>
      </c>
      <c r="F10" s="9">
        <f>E10/D10</f>
        <v>85830.535999999993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75</v>
      </c>
      <c r="E11" s="21">
        <v>279805.59999999998</v>
      </c>
      <c r="F11" s="9">
        <f t="shared" ref="F11:F12" si="0">E11/D11</f>
        <v>3730.7413333333329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75</v>
      </c>
      <c r="E12" s="21">
        <v>252007.65</v>
      </c>
      <c r="F12" s="9">
        <f t="shared" si="0"/>
        <v>3360.1019999999999</v>
      </c>
      <c r="G12" s="17" t="s">
        <v>4</v>
      </c>
      <c r="H12" s="2"/>
    </row>
    <row r="13" spans="1:8" x14ac:dyDescent="0.25">
      <c r="A13" s="2"/>
      <c r="B13" s="91" t="s">
        <v>52</v>
      </c>
      <c r="C13" s="92"/>
      <c r="D13" s="92"/>
      <c r="E13" s="93"/>
      <c r="F13" s="15">
        <f>SUM(F10:F12)</f>
        <v>92921.379333333331</v>
      </c>
      <c r="G13" s="16" t="s">
        <v>4</v>
      </c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</sheetData>
  <sheetProtection password="DFE9" sheet="1" objects="1" scenarios="1"/>
  <mergeCells count="4">
    <mergeCell ref="B13:E13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134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1926083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1999189</v>
      </c>
      <c r="H10" s="17" t="s">
        <v>4</v>
      </c>
      <c r="I10" s="2"/>
    </row>
    <row r="11" spans="1:9" x14ac:dyDescent="0.25">
      <c r="A11" s="2"/>
      <c r="B11" s="91" t="s">
        <v>135</v>
      </c>
      <c r="C11" s="92"/>
      <c r="D11" s="92"/>
      <c r="E11" s="92"/>
      <c r="F11" s="93"/>
      <c r="G11" s="15">
        <f>G9-G10</f>
        <v>-73106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136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3832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3500</v>
      </c>
      <c r="H16" s="17" t="s">
        <v>4</v>
      </c>
      <c r="I16" s="2"/>
    </row>
    <row r="17" spans="1:9" x14ac:dyDescent="0.25">
      <c r="A17" s="2"/>
      <c r="B17" s="91" t="s">
        <v>136</v>
      </c>
      <c r="C17" s="92"/>
      <c r="D17" s="92"/>
      <c r="E17" s="92"/>
      <c r="F17" s="93"/>
      <c r="G17" s="15">
        <f>G15-G16</f>
        <v>332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137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10523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10880</v>
      </c>
      <c r="H22" s="17" t="s">
        <v>4</v>
      </c>
      <c r="I22" s="2"/>
    </row>
    <row r="23" spans="1:9" x14ac:dyDescent="0.25">
      <c r="A23" s="2"/>
      <c r="B23" s="91" t="s">
        <v>137</v>
      </c>
      <c r="C23" s="92"/>
      <c r="D23" s="92"/>
      <c r="E23" s="92"/>
      <c r="F23" s="93"/>
      <c r="G23" s="15">
        <f>G21-G22</f>
        <v>-357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138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138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2016'!F13</f>
        <v>92921.379333333331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13999.999999999998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78921.379333333331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4833660.6698145904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1543637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484011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-45369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91533.333333333328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2073812.3333333333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75000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75000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-109079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-1390118.61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-626046.24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-2125243.85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23568.48333333293</v>
      </c>
      <c r="F28" s="25" t="s">
        <v>4</v>
      </c>
      <c r="G28" s="1">
        <f>IF(E28&lt;0,0,-E28)</f>
        <v>-23568.48333333293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3389014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0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3389014</v>
      </c>
      <c r="F35" s="25" t="s">
        <v>4</v>
      </c>
      <c r="G35" s="12">
        <f>-E35</f>
        <v>-3389014</v>
      </c>
      <c r="H35" s="25" t="s">
        <v>4</v>
      </c>
      <c r="I35" s="2"/>
    </row>
    <row r="36" spans="1:9" x14ac:dyDescent="0.25">
      <c r="A36" s="2"/>
      <c r="B36" s="91" t="s">
        <v>133</v>
      </c>
      <c r="C36" s="92"/>
      <c r="D36" s="92"/>
      <c r="E36" s="92"/>
      <c r="F36" s="93"/>
      <c r="G36" s="15">
        <f>$G$9+$G$28+$G$30+$G$35</f>
        <v>1421078.1864812579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131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132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141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142</v>
      </c>
      <c r="C16" s="86"/>
      <c r="D16" s="86"/>
      <c r="E16" s="87"/>
      <c r="F16" s="100" t="s">
        <v>128</v>
      </c>
      <c r="G16" s="100"/>
      <c r="H16" s="2"/>
    </row>
    <row r="17" spans="1:8" x14ac:dyDescent="0.25">
      <c r="A17" s="2"/>
      <c r="B17" s="79" t="s">
        <v>140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129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130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2017-09-13T13:02:08Z</dcterms:modified>
</cp:coreProperties>
</file>