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<sst xmlns="http://schemas.openxmlformats.org/spreadsheetml/2006/main" count="309" uniqueCount="154">
  <si>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</si>
  <si>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</si>
  <si>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</si>
  <si>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</si>
  <si>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</si>
  <si>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</si>
  <si>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</si>
  <si>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</si>
  <si>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</si>
  <si>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</si>
  <si>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</si>
  <si>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</si>
  <si>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</si>
  <si>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</si>
  <si>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</si>
  <si>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</si>
  <si>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</si>
  <si>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</si>
  <si>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</si>
  <si>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</si>
  <si>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</si>
  <si>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</si>
  <si>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</si>
  <si>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</si>
  <si>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</si>
  <si>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</si>
  <si>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</si>
  <si>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</si>
  <si>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</si>
  <si>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</si>
  <si>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</si>
  <si>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</si>
  <si>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</si>
  <si>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</si>
  <si>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</si>
  <si>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</si>
  <si>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</si>
  <si>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</si>
  <si>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</si>
  <si>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</si>
  <si>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</si>
  <si>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</si>
  <si>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</si>
  <si>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</si>
  <si>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</si>
  <si>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</si>
  <si>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</si>
  <si>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</si>
  <si>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</si>
  <si>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</si>
  <si>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</si>
  <si>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</si>
  <si>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</si>
  <si>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</si>
  <si>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</si>
  <si>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</si>
  <si>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</si>
  <si>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</si>
  <si>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</si>
  <si>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</si>
  <si>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</si>
  <si>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</si>
  <si>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</si>
  <si>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</si>
  <si>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</si>
  <si>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</si>
  <si>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</si>
  <si>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</si>
  <si>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</si>
  <si>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</si>
  <si>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</si>
  <si>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</si>
  <si>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</si>
  <si>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</si>
  <si>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</si>
  <si>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</si>
  <si>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</si>
  <si>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</si>
  <si>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</si>
  <si>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</si>
  <si>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</si>
  <si>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</si>
  <si>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</si>
  <si>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</si>
  <si>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</si>
  <si>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</si>
  <si>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</si>
  <si>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</si>
  <si>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</si>
  <si>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</si>
  <si>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</si>
  <si>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</si>
  <si>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</si>
  <si>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</si>
  <si>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</si>
  <si>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</si>
  <si>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</si>
  <si>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</si>
  <si>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</si>
  <si>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</si>
  <si>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</si>
  <si>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</si>
  <si>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</si>
  <si>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</si>
  <si>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</si>
  <si>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</si>
  <si>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</si>
  <si>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</si>
  <si>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</si>
  <si>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</si>
  <si>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</si>
  <si>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</si>
  <si>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</si>
  <si>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</si>
  <si>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</si>
  <si>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</si>
  <si>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</si>
  <si>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</si>
  <si>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</si>
  <si>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Beluftningsanlæg, bundbeluftbning, Mek./EL</t>
  </si>
  <si>
    <t>Boring (inkl. etablering, forerør, filter og prøvepumpning)</t>
  </si>
  <si>
    <t>SRO-brønd/kvarterbrønd/sektionsbrønd, Konstruktioner</t>
  </si>
  <si>
    <t>Stik på ledningsnet, Konstruktioner</t>
  </si>
  <si>
    <t>Ventiler på Ø 50mm &lt; Ledningsnet ≤ Ø110 mm</t>
  </si>
  <si>
    <t>Ventiler på Ø110 mm &lt; Ledningsnet ≤ Ø 250 mm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</si>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</sst>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31572415.31864807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7494913.3322990611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12283115.296254393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12634906.91549156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-351407.80085876014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-313291.10462636553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-622955.00911599956</v>
      </c>
      <c r="F15" s="8" t="s">
        <v>4</v>
      </c>
      <c r="G15" s="47">
        <f>E15*(1+E30/100)</f>
        <v>-633856.72177552956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-1239562.6583333344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-10901.712659529992</v>
      </c>
      <c r="F23" s="8" t="s">
        <v>4</v>
      </c>
      <c r="G23" s="41">
        <f>SUM(G10:G15,G18:G22)*$E$30/100</f>
        <v>544501.6485437263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-360943.87879998307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-76852.178563447887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65940.207231040564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30938558.596872538</v>
      </c>
      <c r="F27" s="38" t="s">
        <v>4</v>
      </c>
      <c r="G27" s="51">
        <f>SUM(G10:G26)</f>
        <v>30047463.056862365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0.39517131612810397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7366008.1889917059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12071857.785016602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12417598.934144039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31855464.908152346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18004.3226</v>
      </c>
      <c r="F10" s="17" t="s">
        <v>4</v>
      </c>
      <c r="G10" s="21">
        <v>18145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35369.084799999997</v>
      </c>
      <c r="F11" s="17" t="s">
        <v>4</v>
      </c>
      <c r="G11" s="21">
        <v>35362.35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16199.208199999999</v>
      </c>
      <c r="F13" s="17" t="s">
        <v>4</v>
      </c>
      <c r="G13" s="21">
        <v>34169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12192300.5296</v>
      </c>
      <c r="F14" s="17" t="s">
        <v>4</v>
      </c>
      <c r="G14" s="21">
        <v>11561956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-612240.79519999959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-622955.00911599956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720429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522608.37830687832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197820.62169312168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65940.207231040564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8</v>
      </c>
      <c r="E10" s="21">
        <v>1356321</v>
      </c>
      <c r="F10" s="9">
        <f>E10/D10</f>
        <v>169540.125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260500</v>
      </c>
      <c r="F11" s="9">
        <f t="shared" ref="F11:F18" si="0">E11/D11</f>
        <v>10420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30</v>
      </c>
      <c r="E12" s="21">
        <v>1153463</v>
      </c>
      <c r="F12" s="9">
        <f t="shared" si="0"/>
        <v>38448.76666666667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291941</v>
      </c>
      <c r="F13" s="9">
        <f t="shared" si="0"/>
        <v>5838.82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1106611</v>
      </c>
      <c r="F14" s="9">
        <f t="shared" si="0"/>
        <v>14754.813333333334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631037</v>
      </c>
      <c r="F15" s="9">
        <f t="shared" si="0"/>
        <v>8413.8266666666659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126205</v>
      </c>
      <c r="F16" s="9">
        <f t="shared" si="0"/>
        <v>1682.7333333333333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2404089</v>
      </c>
      <c r="F17" s="9">
        <f t="shared" si="0"/>
        <v>32054.52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1527180</v>
      </c>
      <c r="F18" s="9">
        <f t="shared" si="0"/>
        <v>20362.400000000001</v>
      </c>
      <c r="G18" s="17" t="s">
        <v>4</v>
      </c>
      <c r="H18" s="2"/>
    </row>
    <row r="19" spans="1:8" x14ac:dyDescent="0.25">
      <c r="A19" s="2"/>
      <c r="B19" s="91" t="s">
        <v>54</v>
      </c>
      <c r="C19" s="92"/>
      <c r="D19" s="92"/>
      <c r="E19" s="93"/>
      <c r="F19" s="15">
        <f>SUM(F10:F18)</f>
        <v>301516.005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11761232.35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11782251.310000001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-21018.960000000894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-248246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102500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-350746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35519.629999999997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985000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-949480.37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2016'!F19</f>
        <v>301516.005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219833.33333333334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81682.671666666662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33275803.550414398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9527746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841653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49130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784267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11202796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262140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262140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-856893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-4032964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-4889857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6575079</v>
      </c>
      <c r="F28" s="25" t="s">
        <v>4</v>
      </c>
      <c r="G28" s="1">
        <f>IF(E28&lt;0,0,-E28)</f>
        <v>-6575079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464462.56041439995</v>
      </c>
      <c r="F30" s="25" t="s">
        <v>4</v>
      </c>
      <c r="G30" s="12">
        <f>-$E$30</f>
        <v>-464462.56041439995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26236261.989999998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26236261.989999998</v>
      </c>
      <c r="F35" s="25" t="s">
        <v>4</v>
      </c>
      <c r="G35" s="12">
        <f>-E35</f>
        <v>-26236261.989999998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2017-09-13T12:24:56Z</dcterms:modified>
</cp:coreProperties>
</file>