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G11" i="10" l="1"/>
  <c r="K12" i="22"/>
  <c r="K11" i="22"/>
  <c r="K10" i="22"/>
  <c r="F18" i="20"/>
  <c r="F19" i="20" s="1"/>
  <c r="F12" i="11" l="1"/>
  <c r="F11" i="21" l="1"/>
  <c r="F12" i="21" s="1"/>
  <c r="D11" i="21"/>
  <c r="D12" i="21" s="1"/>
  <c r="K18" i="22" l="1"/>
  <c r="F11" i="20"/>
  <c r="F12" i="20" s="1"/>
  <c r="D11" i="20"/>
  <c r="D12" i="20" s="1"/>
  <c r="E17" i="22" s="1"/>
  <c r="G17" i="22" l="1"/>
  <c r="E20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3" i="11"/>
  <c r="I14" i="22" l="1"/>
  <c r="G19" i="22"/>
  <c r="G21" i="22" s="1"/>
  <c r="G30" i="13"/>
  <c r="K14" i="22" l="1"/>
  <c r="K19" i="22" s="1"/>
  <c r="I19" i="22"/>
  <c r="I21" i="22"/>
  <c r="E35" i="13"/>
  <c r="G35" i="13" s="1"/>
  <c r="E27" i="13"/>
  <c r="E19" i="13"/>
  <c r="G11" i="12"/>
  <c r="G29" i="12"/>
  <c r="G23" i="12"/>
  <c r="G17" i="12"/>
  <c r="F10" i="11"/>
  <c r="F14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<sst xmlns="http://schemas.openxmlformats.org/spreadsheetml/2006/main" count="321" uniqueCount="145">
  <si>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</si>
  <si>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</si>
  <si>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</si>
  <si>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</si>
  <si>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</si>
  <si>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</si>
  <si>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</si>
  <si>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</si>
  <si>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</si>
  <si>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</si>
  <si>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</si>
  <si>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</si>
  <si>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</si>
  <si>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</si>
  <si>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</si>
  <si>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</si>
  <si>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</si>
  <si>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</si>
  <si>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</si>
  <si>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</si>
  <si>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</si>
  <si>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</si>
  <si>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</si>
  <si>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</si>
  <si>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</si>
  <si>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</si>
  <si>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</si>
  <si>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</si>
  <si>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</si>
  <si>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</si>
  <si>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</si>
  <si>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</si>
  <si>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</si>
  <si>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</si>
  <si>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</si>
  <si>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</si>
  <si>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</si>
  <si>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</si>
  <si>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</si>
  <si>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</si>
  <si>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</si>
  <si>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</si>
  <si>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</si>
  <si>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</si>
  <si>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</si>
  <si>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</si>
  <si>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</si>
  <si>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</si>
  <si>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</si>
  <si>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</si>
  <si>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</si>
  <si>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</si>
  <si>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</si>
  <si>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</si>
  <si>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</si>
  <si>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</si>
  <si>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</si>
  <si>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</si>
  <si>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</si>
  <si>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</si>
  <si>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</si>
  <si>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</si>
  <si>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</si>
  <si>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</si>
  <si>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</si>
  <si>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</si>
  <si>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</si>
  <si>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</si>
  <si>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</si>
  <si>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</si>
  <si>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</si>
  <si>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</si>
  <si>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</si>
  <si>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</si>
  <si>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</si>
  <si>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</si>
  <si>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</si>
  <si>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</si>
  <si>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</si>
  <si>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</si>
  <si>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</si>
  <si>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</si>
  <si>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</si>
  <si>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</si>
  <si>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</si>
  <si>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</si>
  <si>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</si>
  <si>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</si>
  <si>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</si>
  <si>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</si>
  <si>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</si>
  <si>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</si>
  <si>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</si>
  <si>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</si>
  <si>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</si>
  <si>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</si>
  <si>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</si>
  <si>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</si>
  <si>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</si>
  <si>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</si>
  <si>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</si>
  <si>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</si>
  <si>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</si>
  <si>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</si>
  <si>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</si>
  <si>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</si>
  <si>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</si>
  <si>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</si>
  <si>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</si>
  <si>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</si>
  <si>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</si>
  <si>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</si>
  <si>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</si>
  <si>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</si>
  <si>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</si>
  <si>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</si>
  <si>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</si>
  <si>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Etageareal kontor og mandskabsfaciliteter</t>
  </si>
  <si>
    <t>Arbejdsplads</t>
  </si>
  <si>
    <t>Afregningsmålere, elektroniske ≤ Ø 110mm (Qn 10)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</si>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</sst>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140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7893107.862037912</v>
      </c>
      <c r="F9" s="13" t="s">
        <v>4</v>
      </c>
      <c r="G9" s="48">
        <v>7901364.0051509477</v>
      </c>
      <c r="H9" s="13" t="s">
        <v>4</v>
      </c>
      <c r="I9" s="48">
        <v>7910184.5355621856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3036020.1995740919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3281147.5612996854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2862517.9975404083</v>
      </c>
      <c r="L12" s="8" t="s">
        <v>4</v>
      </c>
      <c r="M12" s="2"/>
    </row>
    <row r="13" spans="1:13" x14ac:dyDescent="0.25">
      <c r="A13" s="2"/>
      <c r="B13" s="46" t="s">
        <v>144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-407964.13625664118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-115842.05428399994</v>
      </c>
      <c r="F14" s="8" t="s">
        <v>4</v>
      </c>
      <c r="G14" s="9">
        <f>E14*(1+$E$25/100)</f>
        <v>-117869.29023396995</v>
      </c>
      <c r="H14" s="8" t="s">
        <v>4</v>
      </c>
      <c r="I14" s="9">
        <f>G14*(1+$E$25/100)</f>
        <v>-119932.00281306444</v>
      </c>
      <c r="J14" s="8" t="s">
        <v>4</v>
      </c>
      <c r="K14" s="51">
        <f>I14*(1+$E$25/100)</f>
        <v>-122030.81286229307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-304239.59666666662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298161.41695266217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-2027.2359499699992</v>
      </c>
      <c r="F19" s="8" t="s">
        <v>4</v>
      </c>
      <c r="G19" s="42">
        <f>(G17+G14)*($E$25/100)</f>
        <v>-2062.7125790944742</v>
      </c>
      <c r="H19" s="8" t="s">
        <v>4</v>
      </c>
      <c r="I19" s="42">
        <f>(I17+I14)*($E$25/100)</f>
        <v>-2098.810049228628</v>
      </c>
      <c r="J19" s="8" t="s">
        <v>4</v>
      </c>
      <c r="K19" s="42">
        <f>SUM(K10:K14,K17:K18)*($E$25/100)</f>
        <v>151369.58916266693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-102214.44969681493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7775238.5718039423</v>
      </c>
      <c r="F21" s="38" t="s">
        <v>4</v>
      </c>
      <c r="G21" s="49">
        <f>SUM(G9:G20)</f>
        <v>7781432.0023378832</v>
      </c>
      <c r="H21" s="38" t="s">
        <v>4</v>
      </c>
      <c r="I21" s="49">
        <f>SUM(I9:I20)</f>
        <v>7788153.7226998927</v>
      </c>
      <c r="J21" s="38" t="s">
        <v>4</v>
      </c>
      <c r="K21" s="52">
        <f>SUM(K9:K20)</f>
        <v>8692767.7690470982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2882049.2834318862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3114745.0794973741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2717346.1970969597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8714140.560026221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121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122</v>
      </c>
      <c r="C11" s="96"/>
      <c r="D11" s="96"/>
      <c r="E11" s="55">
        <v>0</v>
      </c>
      <c r="F11" s="17" t="s">
        <v>4</v>
      </c>
      <c r="G11" s="21">
        <v>22520</v>
      </c>
      <c r="H11" s="17" t="s">
        <v>4</v>
      </c>
      <c r="I11" s="2"/>
    </row>
    <row r="12" spans="1:9" x14ac:dyDescent="0.25">
      <c r="A12" s="2"/>
      <c r="B12" s="95" t="s">
        <v>123</v>
      </c>
      <c r="C12" s="96"/>
      <c r="D12" s="96"/>
      <c r="E12" s="55">
        <v>0</v>
      </c>
      <c r="F12" s="17" t="s">
        <v>4</v>
      </c>
      <c r="G12" s="21">
        <v>83895</v>
      </c>
      <c r="H12" s="17" t="s">
        <v>4</v>
      </c>
      <c r="I12" s="2"/>
    </row>
    <row r="13" spans="1:9" x14ac:dyDescent="0.25">
      <c r="A13" s="2"/>
      <c r="B13" s="95" t="s">
        <v>124</v>
      </c>
      <c r="C13" s="96"/>
      <c r="D13" s="96"/>
      <c r="E13" s="55">
        <v>32399.4126</v>
      </c>
      <c r="F13" s="17" t="s">
        <v>4</v>
      </c>
      <c r="G13" s="21">
        <v>6010</v>
      </c>
      <c r="H13" s="17" t="s">
        <v>4</v>
      </c>
      <c r="I13" s="2"/>
    </row>
    <row r="14" spans="1:9" x14ac:dyDescent="0.25">
      <c r="A14" s="2"/>
      <c r="B14" s="95" t="s">
        <v>125</v>
      </c>
      <c r="C14" s="96"/>
      <c r="D14" s="96"/>
      <c r="E14" s="55">
        <v>2650869.2722</v>
      </c>
      <c r="F14" s="17" t="s">
        <v>4</v>
      </c>
      <c r="G14" s="21">
        <v>2456994</v>
      </c>
      <c r="H14" s="17" t="s">
        <v>4</v>
      </c>
      <c r="I14" s="2"/>
    </row>
    <row r="15" spans="1:9" x14ac:dyDescent="0.25">
      <c r="A15" s="2"/>
      <c r="B15" s="95" t="s">
        <v>126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127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128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-113849.68479999993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-115842.05428399994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-7779605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-5471055.7566137565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-2308549.2433862435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-769516.41446208116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59485</v>
      </c>
      <c r="F10" s="9">
        <f>E10/D10</f>
        <v>793.13333333333333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5</v>
      </c>
      <c r="E11" s="21">
        <v>24700</v>
      </c>
      <c r="F11" s="9">
        <f t="shared" ref="F11:F13" si="0">E11/D11</f>
        <v>4940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10</v>
      </c>
      <c r="E12" s="21">
        <v>1246628</v>
      </c>
      <c r="F12" s="9">
        <f>E12/D12</f>
        <v>124662.8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1116499</v>
      </c>
      <c r="F13" s="9">
        <f t="shared" si="0"/>
        <v>14886.653333333334</v>
      </c>
      <c r="G13" s="17" t="s">
        <v>4</v>
      </c>
      <c r="H13" s="2"/>
    </row>
    <row r="14" spans="1:8" x14ac:dyDescent="0.25">
      <c r="A14" s="2"/>
      <c r="B14" s="91" t="s">
        <v>52</v>
      </c>
      <c r="C14" s="92"/>
      <c r="D14" s="92"/>
      <c r="E14" s="93"/>
      <c r="F14" s="15">
        <f>SUM(F10:F13)</f>
        <v>145282.58666666667</v>
      </c>
      <c r="G14" s="16" t="s">
        <v>4</v>
      </c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</sheetData>
  <sheetProtection password="DFE9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135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2619010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2901489</v>
      </c>
      <c r="H10" s="17" t="s">
        <v>4</v>
      </c>
      <c r="I10" s="2"/>
    </row>
    <row r="11" spans="1:9" x14ac:dyDescent="0.25">
      <c r="A11" s="2"/>
      <c r="B11" s="91" t="s">
        <v>136</v>
      </c>
      <c r="C11" s="92"/>
      <c r="D11" s="92"/>
      <c r="E11" s="92"/>
      <c r="F11" s="93"/>
      <c r="G11" s="15">
        <f>G9-G10</f>
        <v>-282479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137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-15093.849999999999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-50000</v>
      </c>
      <c r="H16" s="17" t="s">
        <v>4</v>
      </c>
      <c r="I16" s="2"/>
    </row>
    <row r="17" spans="1:9" x14ac:dyDescent="0.25">
      <c r="A17" s="2"/>
      <c r="B17" s="91" t="s">
        <v>137</v>
      </c>
      <c r="C17" s="92"/>
      <c r="D17" s="92"/>
      <c r="E17" s="92"/>
      <c r="F17" s="93"/>
      <c r="G17" s="15">
        <f>G15-G16</f>
        <v>34906.15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138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82384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107000</v>
      </c>
      <c r="H22" s="17" t="s">
        <v>4</v>
      </c>
      <c r="I22" s="2"/>
    </row>
    <row r="23" spans="1:9" x14ac:dyDescent="0.25">
      <c r="A23" s="2"/>
      <c r="B23" s="91" t="s">
        <v>138</v>
      </c>
      <c r="C23" s="92"/>
      <c r="D23" s="92"/>
      <c r="E23" s="92"/>
      <c r="F23" s="93"/>
      <c r="G23" s="15">
        <f>G21-G22</f>
        <v>-24616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139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139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2016'!F14</f>
        <v>145282.58666666667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177333.33333333331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-32050.746666666644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8136143.588619329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2249352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329456.97166666668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-43378.799999999988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289333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2824763.1716666669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280185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102000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382185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-2447312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-2447312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759636.17166666687</v>
      </c>
      <c r="F28" s="25" t="s">
        <v>4</v>
      </c>
      <c r="G28" s="1">
        <f>IF(E28&lt;0,0,-E28)</f>
        <v>-759636.17166666687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7048629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29717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7078346</v>
      </c>
      <c r="F35" s="25" t="s">
        <v>4</v>
      </c>
      <c r="G35" s="12">
        <f>-E35</f>
        <v>-7078346</v>
      </c>
      <c r="H35" s="25" t="s">
        <v>4</v>
      </c>
      <c r="I35" s="2"/>
    </row>
    <row r="36" spans="1:9" x14ac:dyDescent="0.25">
      <c r="A36" s="2"/>
      <c r="B36" s="91" t="s">
        <v>134</v>
      </c>
      <c r="C36" s="92"/>
      <c r="D36" s="92"/>
      <c r="E36" s="92"/>
      <c r="F36" s="93"/>
      <c r="G36" s="15">
        <f>$G$9+$G$28+$G$30+$G$35</f>
        <v>298161.41695266217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132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133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143</v>
      </c>
      <c r="C16" s="85"/>
      <c r="D16" s="85"/>
      <c r="E16" s="86"/>
      <c r="F16" s="100" t="s">
        <v>129</v>
      </c>
      <c r="G16" s="100"/>
      <c r="H16" s="2"/>
    </row>
    <row r="17" spans="1:8" x14ac:dyDescent="0.25">
      <c r="A17" s="2"/>
      <c r="B17" s="87" t="s">
        <v>141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130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131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2017-09-13T13:04:18Z</dcterms:modified>
</cp:coreProperties>
</file>