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2" i="11" l="1"/>
  <c r="F11" i="21" l="1"/>
  <c r="F12" i="21" s="1"/>
  <c r="D11" i="21"/>
  <c r="D12" i="21" s="1"/>
  <c r="K18" i="22" l="1"/>
  <c r="F11" i="20"/>
  <c r="F12" i="20" s="1"/>
  <c r="D11" i="20"/>
  <c r="D12" i="20" s="1"/>
  <c r="E17" i="22" l="1"/>
  <c r="E20" i="22" l="1"/>
  <c r="G17" i="22"/>
  <c r="G18" i="19"/>
  <c r="G19" i="19" s="1"/>
  <c r="E14" i="22" s="1"/>
  <c r="G14" i="22" s="1"/>
  <c r="I14" i="22" s="1"/>
  <c r="K14" i="22" s="1"/>
  <c r="G12" i="7"/>
  <c r="E19" i="22" l="1"/>
  <c r="I17" i="22"/>
  <c r="G20" i="22"/>
  <c r="G19" i="22"/>
  <c r="E21" i="22"/>
  <c r="E15" i="13"/>
  <c r="F11" i="11"/>
  <c r="F13" i="11"/>
  <c r="K17" i="22" l="1"/>
  <c r="I20" i="22"/>
  <c r="I19" i="22"/>
  <c r="G21" i="22"/>
  <c r="G30" i="13"/>
  <c r="I21" i="22" l="1"/>
  <c r="E35" i="13"/>
  <c r="G35" i="13" s="1"/>
  <c r="E27" i="13"/>
  <c r="E19" i="13"/>
  <c r="G11" i="12"/>
  <c r="G29" i="12"/>
  <c r="G23" i="12"/>
  <c r="G17" i="12"/>
  <c r="F10" i="11"/>
  <c r="F14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<sst xmlns="http://schemas.openxmlformats.org/spreadsheetml/2006/main" count="321" uniqueCount="144">
  <si>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</si>
  <si>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</si>
  <si>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</si>
  <si>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</si>
  <si>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</si>
  <si>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</si>
  <si>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</si>
  <si>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</si>
  <si>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</si>
  <si>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</si>
  <si>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</si>
  <si>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</si>
  <si>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</si>
  <si>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</si>
  <si>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</si>
  <si>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</si>
  <si>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</si>
  <si>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</si>
  <si>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</si>
  <si>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</si>
  <si>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</si>
  <si>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</si>
  <si>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</si>
  <si>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</si>
  <si>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</si>
  <si>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</si>
  <si>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</si>
  <si>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</si>
  <si>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</si>
  <si>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</si>
  <si>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</si>
  <si>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</si>
  <si>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</si>
  <si>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</si>
  <si>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</si>
  <si>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</si>
  <si>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</si>
  <si>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</si>
  <si>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</si>
  <si>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</si>
  <si>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</si>
  <si>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</si>
  <si>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</si>
  <si>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</si>
  <si>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</si>
  <si>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</si>
  <si>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</si>
  <si>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</si>
  <si>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</si>
  <si>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</si>
  <si>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</si>
  <si>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</si>
  <si>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</si>
  <si>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</si>
  <si>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</si>
  <si>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</si>
  <si>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</si>
  <si>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</si>
  <si>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</si>
  <si>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</si>
  <si>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</si>
  <si>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</si>
  <si>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</si>
  <si>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</si>
  <si>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</si>
  <si>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</si>
  <si>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</si>
  <si>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</si>
  <si>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</si>
  <si>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</si>
  <si>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</si>
  <si>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</si>
  <si>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</si>
  <si>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</si>
  <si>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</si>
  <si>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</si>
  <si>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</si>
  <si>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</si>
  <si>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</si>
  <si>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</si>
  <si>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</si>
  <si>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</si>
  <si>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</si>
  <si>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</si>
  <si>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</si>
  <si>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</si>
  <si>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</si>
  <si>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</si>
  <si>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</si>
  <si>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</si>
  <si>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</si>
  <si>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</si>
  <si>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</si>
  <si>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</si>
  <si>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</si>
  <si>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</si>
  <si>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</si>
  <si>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</si>
  <si>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</si>
  <si>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</si>
  <si>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</si>
  <si>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</si>
  <si>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</si>
  <si>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</si>
  <si>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</si>
  <si>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</si>
  <si>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</si>
  <si>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</si>
  <si>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</si>
  <si>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</si>
  <si>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</si>
  <si>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</si>
  <si>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</si>
  <si>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</si>
  <si>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</si>
  <si>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</si>
  <si>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</si>
  <si>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 50mm &lt; Ledningsnet ≤ Ø110 mm</t>
  </si>
  <si>
    <t>Ventiler på Ø 50mm &lt; Ledningsnet ≤ Ø110 mm</t>
  </si>
  <si>
    <t>Afregningsmålere, mekaniske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</si>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</sst>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3945341.9608441573</v>
      </c>
      <c r="F9" s="13" t="s">
        <v>4</v>
      </c>
      <c r="G9" s="48">
        <v>4033279.1460343087</v>
      </c>
      <c r="H9" s="13" t="s">
        <v>4</v>
      </c>
      <c r="I9" s="48">
        <v>4039301.3291136213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1064430.9282800402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1763052.8606069789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1446019.2397845704</v>
      </c>
      <c r="L12" s="8" t="s">
        <v>4</v>
      </c>
      <c r="M12" s="2"/>
    </row>
    <row r="13" spans="1:13" x14ac:dyDescent="0.25">
      <c r="A13" s="2"/>
      <c r="B13" s="46" t="s">
        <v>143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-182035.85362886783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58968.634560000035</v>
      </c>
      <c r="F14" s="8" t="s">
        <v>4</v>
      </c>
      <c r="G14" s="9">
        <f>E14*(1+$E$25/100)</f>
        <v>60000.585664800041</v>
      </c>
      <c r="H14" s="8" t="s">
        <v>4</v>
      </c>
      <c r="I14" s="9">
        <f>G14*(1+$E$25/100)</f>
        <v>61050.595913934048</v>
      </c>
      <c r="J14" s="8" t="s">
        <v>4</v>
      </c>
      <c r="K14" s="51">
        <f>I14*(1+$E$25/100)</f>
        <v>62118.981342427898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89818.354999999996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-209379.75182492752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1031.9511048000006</v>
      </c>
      <c r="F19" s="8" t="s">
        <v>4</v>
      </c>
      <c r="G19" s="42">
        <f>(G17+G14)*($E$25/100)</f>
        <v>1050.0102491340008</v>
      </c>
      <c r="H19" s="8" t="s">
        <v>4</v>
      </c>
      <c r="I19" s="42">
        <f>(I17+I14)*($E$25/100)</f>
        <v>1068.3854284938459</v>
      </c>
      <c r="J19" s="8" t="s">
        <v>4</v>
      </c>
      <c r="K19" s="42">
        <f>SUM(K10:K14,K17:K18)*($E$25/100)</f>
        <v>72687.757736740125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-45759.635660127882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4005342.5465089576</v>
      </c>
      <c r="F21" s="38" t="s">
        <v>4</v>
      </c>
      <c r="G21" s="49">
        <f>SUM(G9:G20)</f>
        <v>4094329.7419482428</v>
      </c>
      <c r="H21" s="38" t="s">
        <v>4</v>
      </c>
      <c r="I21" s="49">
        <f>SUM(I9:I20)</f>
        <v>4101420.3104560492</v>
      </c>
      <c r="J21" s="38" t="s">
        <v>4</v>
      </c>
      <c r="K21" s="52">
        <f>SUM(K9:K20)</f>
        <v>4060952.8816368352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1010448.6111596312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1673640.1273870633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1372684.7780638875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4056773.5166105824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120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121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122</v>
      </c>
      <c r="C12" s="96"/>
      <c r="D12" s="96"/>
      <c r="E12" s="55">
        <v>7746.4511999999995</v>
      </c>
      <c r="F12" s="17" t="s">
        <v>4</v>
      </c>
      <c r="G12" s="21">
        <v>110640</v>
      </c>
      <c r="H12" s="17" t="s">
        <v>4</v>
      </c>
      <c r="I12" s="2"/>
    </row>
    <row r="13" spans="1:9" x14ac:dyDescent="0.25">
      <c r="A13" s="2"/>
      <c r="B13" s="95" t="s">
        <v>123</v>
      </c>
      <c r="C13" s="96"/>
      <c r="D13" s="96"/>
      <c r="E13" s="55">
        <v>32398.416399999998</v>
      </c>
      <c r="F13" s="17" t="s">
        <v>4</v>
      </c>
      <c r="G13" s="21">
        <v>2978</v>
      </c>
      <c r="H13" s="17" t="s">
        <v>4</v>
      </c>
      <c r="I13" s="2"/>
    </row>
    <row r="14" spans="1:9" x14ac:dyDescent="0.25">
      <c r="A14" s="2"/>
      <c r="B14" s="95" t="s">
        <v>124</v>
      </c>
      <c r="C14" s="96"/>
      <c r="D14" s="96"/>
      <c r="E14" s="55">
        <v>1315324.7004</v>
      </c>
      <c r="F14" s="17" t="s">
        <v>4</v>
      </c>
      <c r="G14" s="21">
        <v>1299806</v>
      </c>
      <c r="H14" s="17" t="s">
        <v>4</v>
      </c>
      <c r="I14" s="2"/>
    </row>
    <row r="15" spans="1:9" x14ac:dyDescent="0.25">
      <c r="A15" s="2"/>
      <c r="B15" s="95" t="s">
        <v>125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126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127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57954.43200000003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58968.634560000035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-659906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-577712.50714285718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-82193.492857142817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1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-82193.492857142817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179066</v>
      </c>
      <c r="F10" s="9">
        <f>E10/D10</f>
        <v>2387.5466666666666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90200</v>
      </c>
      <c r="F11" s="9">
        <f t="shared" ref="F11:F13" si="0">E11/D11</f>
        <v>1202.6666666666667</v>
      </c>
      <c r="G11" s="17" t="s">
        <v>4</v>
      </c>
      <c r="H11" s="2"/>
    </row>
    <row r="12" spans="1:8" x14ac:dyDescent="0.25">
      <c r="A12" s="2"/>
      <c r="B12" s="43" t="s">
        <v>117</v>
      </c>
      <c r="C12" s="28">
        <v>2016</v>
      </c>
      <c r="D12" s="22">
        <v>75</v>
      </c>
      <c r="E12" s="21">
        <v>516245</v>
      </c>
      <c r="F12" s="9">
        <f>E12/D12</f>
        <v>6883.2666666666664</v>
      </c>
      <c r="G12" s="17" t="s">
        <v>4</v>
      </c>
      <c r="H12" s="2"/>
    </row>
    <row r="13" spans="1:8" x14ac:dyDescent="0.25">
      <c r="A13" s="2"/>
      <c r="B13" s="43" t="s">
        <v>119</v>
      </c>
      <c r="C13" s="28">
        <v>2016</v>
      </c>
      <c r="D13" s="22">
        <v>8</v>
      </c>
      <c r="E13" s="21">
        <v>31055</v>
      </c>
      <c r="F13" s="9">
        <f t="shared" si="0"/>
        <v>3881.875</v>
      </c>
      <c r="G13" s="17" t="s">
        <v>4</v>
      </c>
      <c r="H13" s="2"/>
    </row>
    <row r="14" spans="1:8" x14ac:dyDescent="0.25">
      <c r="A14" s="2"/>
      <c r="B14" s="91" t="s">
        <v>52</v>
      </c>
      <c r="C14" s="92"/>
      <c r="D14" s="92"/>
      <c r="E14" s="93"/>
      <c r="F14" s="15">
        <f>SUM(F10:F13)</f>
        <v>14355.355</v>
      </c>
      <c r="G14" s="16" t="s">
        <v>4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</sheetData>
  <sheetProtection password="DFE9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1439722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1344756</v>
      </c>
      <c r="H10" s="17" t="s">
        <v>4</v>
      </c>
      <c r="I10" s="2"/>
    </row>
    <row r="11" spans="1:9" x14ac:dyDescent="0.25">
      <c r="A11" s="2"/>
      <c r="B11" s="91" t="s">
        <v>135</v>
      </c>
      <c r="C11" s="92"/>
      <c r="D11" s="92"/>
      <c r="E11" s="92"/>
      <c r="F11" s="93"/>
      <c r="G11" s="15">
        <f>G9-G10</f>
        <v>94966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6347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350</v>
      </c>
      <c r="H16" s="17" t="s">
        <v>4</v>
      </c>
      <c r="I16" s="2"/>
    </row>
    <row r="17" spans="1:9" x14ac:dyDescent="0.25">
      <c r="A17" s="2"/>
      <c r="B17" s="91" t="s">
        <v>136</v>
      </c>
      <c r="C17" s="92"/>
      <c r="D17" s="92"/>
      <c r="E17" s="92"/>
      <c r="F17" s="93"/>
      <c r="G17" s="15">
        <f>G15-G16</f>
        <v>5997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20000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20000</v>
      </c>
      <c r="H22" s="17" t="s">
        <v>4</v>
      </c>
      <c r="I22" s="2"/>
    </row>
    <row r="23" spans="1:9" x14ac:dyDescent="0.25">
      <c r="A23" s="2"/>
      <c r="B23" s="91" t="s">
        <v>137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138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2016'!F14</f>
        <v>14355.355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25500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-11144.645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4391312.2481750725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1290342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160483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13504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54333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1518662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158887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158887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-816566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-816566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860983</v>
      </c>
      <c r="F28" s="25" t="s">
        <v>4</v>
      </c>
      <c r="G28" s="1">
        <f>IF(E28&lt;0,0,-E28)</f>
        <v>-860983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3734696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5013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3739709</v>
      </c>
      <c r="F35" s="25" t="s">
        <v>4</v>
      </c>
      <c r="G35" s="12">
        <f>-E35</f>
        <v>-3739709</v>
      </c>
      <c r="H35" s="25" t="s">
        <v>4</v>
      </c>
      <c r="I35" s="2"/>
    </row>
    <row r="36" spans="1:9" x14ac:dyDescent="0.25">
      <c r="A36" s="2"/>
      <c r="B36" s="91" t="s">
        <v>133</v>
      </c>
      <c r="C36" s="92"/>
      <c r="D36" s="92"/>
      <c r="E36" s="92"/>
      <c r="F36" s="93"/>
      <c r="G36" s="15">
        <f>$G$9+$G$28+$G$30+$G$35</f>
        <v>-209379.75182492752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132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142</v>
      </c>
      <c r="C16" s="86"/>
      <c r="D16" s="86"/>
      <c r="E16" s="87"/>
      <c r="F16" s="100" t="s">
        <v>128</v>
      </c>
      <c r="G16" s="100"/>
      <c r="H16" s="2"/>
    </row>
    <row r="17" spans="1:8" x14ac:dyDescent="0.25">
      <c r="A17" s="2"/>
      <c r="B17" s="79" t="s">
        <v>140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2017-09-13T13:04:27Z</dcterms:modified>
</cp:coreProperties>
</file>