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<sst xmlns="http://schemas.openxmlformats.org/spreadsheetml/2006/main" count="109" uniqueCount="75">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</sst>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4027323.0049042515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241535.09319999997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55719.251199999999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4324577.3493042514</v>
      </c>
      <c r="C5" s="61" t="s">
        <v>11</v>
      </c>
    </row>
    <row r="6" spans="1:3" x14ac:dyDescent="0.25">
      <c r="A6" s="47" t="s">
        <v>0</v>
      </c>
      <c r="B6" s="38">
        <f>Investeringer!E3</f>
        <v>2727792.6927353237</v>
      </c>
      <c r="C6" s="23" t="s">
        <v>11</v>
      </c>
    </row>
    <row r="7" spans="1:3" x14ac:dyDescent="0.25">
      <c r="A7" s="4" t="s">
        <v>1</v>
      </c>
      <c r="B7" s="35">
        <f>Investeringer!F3</f>
        <v>1130266.7117429576</v>
      </c>
      <c r="C7" t="s">
        <v>11</v>
      </c>
    </row>
    <row r="8" spans="1:3" x14ac:dyDescent="0.25">
      <c r="A8" s="4" t="s">
        <v>2</v>
      </c>
      <c r="B8" s="35">
        <f>Investeringer!G3</f>
        <v>134209.50946931675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120908</v>
      </c>
      <c r="C9" t="s">
        <v>11</v>
      </c>
    </row>
    <row r="10" spans="1:3" s="22" customFormat="1" x14ac:dyDescent="0.25">
      <c r="A10" s="3" t="s">
        <v>47</v>
      </c>
      <c r="B10" s="48">
        <f>SUM(B6:B9)</f>
        <v>4113176.9139475981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2441459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2441459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10879213.263251849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10975513.230462706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4194281</v>
      </c>
      <c r="C2" s="49">
        <v>1273</v>
      </c>
      <c r="D2" s="49">
        <f>B2+C2</f>
        <v>4195554</v>
      </c>
      <c r="E2" s="50">
        <f>D2</f>
        <v>4195554</v>
      </c>
      <c r="F2" s="49">
        <v>4027323.0049042515</v>
      </c>
      <c r="G2" s="49">
        <v>0</v>
      </c>
      <c r="H2" s="49">
        <f>F2-G2</f>
        <v>4027323.0049042515</v>
      </c>
      <c r="I2" s="49">
        <f>AVERAGEIF(E2:E4,"&lt;&gt;0")</f>
        <v>4406296.7278759992</v>
      </c>
      <c r="J2" s="49">
        <v>2515055.348321544</v>
      </c>
      <c r="K2" s="39">
        <f>IF(H2&gt;I2,IF(I2&gt;J2,I2,J2),H2)</f>
        <v>4027323.0049042515</v>
      </c>
    </row>
    <row r="3" spans="1:11" s="23" customFormat="1" x14ac:dyDescent="0.25">
      <c r="A3" s="28">
        <v>2014</v>
      </c>
      <c r="B3" s="49">
        <v>4248649</v>
      </c>
      <c r="C3" s="49"/>
      <c r="D3" s="49">
        <f t="shared" ref="D3:D4" si="0">B3+C3</f>
        <v>4248649</v>
      </c>
      <c r="E3" s="50">
        <f>D3*Pristalsregulering!C7</f>
        <v>4252047.9191999994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4697019</v>
      </c>
      <c r="C4" s="49"/>
      <c r="D4" s="49">
        <f t="shared" si="0"/>
        <v>4697019</v>
      </c>
      <c r="E4" s="50">
        <f>D4*Pristalsregulering!$C$6*Pristalsregulering!$C$7</f>
        <v>4771288.264427999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241535.09319999997</v>
      </c>
      <c r="E3" s="56">
        <f>SUM(D3:D3)</f>
        <v>241535.09319999997</v>
      </c>
    </row>
    <row r="4" spans="1:5" x14ac:dyDescent="0.25">
      <c r="A4" s="28">
        <v>2015</v>
      </c>
      <c r="B4" s="35">
        <v>186350</v>
      </c>
      <c r="C4" s="74">
        <f>B4</f>
        <v>186350</v>
      </c>
      <c r="D4" s="74"/>
      <c r="E4" s="54"/>
    </row>
    <row r="5" spans="1:5" x14ac:dyDescent="0.25">
      <c r="A5" s="28">
        <v>2014</v>
      </c>
      <c r="B5" s="35">
        <v>296483</v>
      </c>
      <c r="C5" s="74">
        <f>B5*Pristalsregulering!$C$7</f>
        <v>296720.18639999995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34000</v>
      </c>
      <c r="C3" s="42">
        <v>25880</v>
      </c>
      <c r="D3" s="42">
        <v>0</v>
      </c>
      <c r="E3" s="41">
        <f>B3</f>
        <v>34000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55719.251199999999</v>
      </c>
    </row>
    <row r="4" spans="1:8" x14ac:dyDescent="0.25">
      <c r="A4" s="31">
        <v>2014</v>
      </c>
      <c r="B4" s="41">
        <v>34000</v>
      </c>
      <c r="C4" s="42">
        <v>19600</v>
      </c>
      <c r="D4" s="42">
        <v>0</v>
      </c>
      <c r="E4" s="41">
        <f>B4*Pristalsregulering!$C$7</f>
        <v>34027.199999999997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34000</v>
      </c>
      <c r="C5" s="42">
        <v>18800</v>
      </c>
      <c r="D5" s="42">
        <v>0</v>
      </c>
      <c r="E5" s="41">
        <f>B5*Pristalsregulering!$C$7*Pristalsregulering!$C$6</f>
        <v>34537.607999999993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2505552.756318436</v>
      </c>
      <c r="C3" s="38">
        <v>1109177.3716666661</v>
      </c>
      <c r="D3" s="40">
        <v>133699.51333333334</v>
      </c>
      <c r="E3" s="35">
        <f>B3*Pristalsregulering!C2*Pristalsregulering!C3*Pristalsregulering!C4*Pristalsregulering!C5*Pristalsregulering!C6*Pristalsregulering!C7</f>
        <v>2727792.6927353237</v>
      </c>
      <c r="F3" s="35">
        <v>1130266.7117429576</v>
      </c>
      <c r="G3" s="35">
        <f xml:space="preserve"> D3/Pristalsregulering!$C$8</f>
        <v>134209.50946931675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120908</v>
      </c>
      <c r="D3" s="38">
        <v>0</v>
      </c>
      <c r="E3" s="40">
        <v>0</v>
      </c>
      <c r="F3" s="38">
        <f>B3</f>
        <v>0</v>
      </c>
      <c r="G3" s="38">
        <f>C3</f>
        <v>120908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120908</v>
      </c>
      <c r="L3" s="43">
        <f>AVERAGE(H3:H5)+AVERAGE(I3:I5)</f>
        <v>0</v>
      </c>
      <c r="M3" s="44">
        <f>SUM(J3:L3)</f>
        <v>120908</v>
      </c>
      <c r="N3" s="23"/>
    </row>
    <row r="4" spans="1:14" x14ac:dyDescent="0.25">
      <c r="A4" s="28">
        <v>2014</v>
      </c>
      <c r="B4" s="45">
        <v>0</v>
      </c>
      <c r="C4" s="38">
        <v>221607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221784.28559999997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114808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116623.34409599999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2408936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2441459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2017-09-13T13:04:36Z</dcterms:modified>
</cp:coreProperties>
</file>