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<sst xmlns="http://schemas.openxmlformats.org/spreadsheetml/2006/main" count="329" uniqueCount="149">
  <si>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</si>
  <si>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</si>
  <si>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</si>
  <si>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</si>
  <si>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</si>
  <si>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</si>
  <si>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</si>
  <si>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</si>
  <si>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</si>
  <si>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</si>
  <si>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</si>
  <si>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</si>
  <si>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</si>
  <si>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</si>
  <si>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</si>
  <si>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</si>
  <si>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</si>
  <si>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</si>
  <si>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</si>
  <si>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</si>
  <si>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</si>
  <si>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</si>
  <si>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</si>
  <si>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</si>
  <si>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</si>
  <si>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</si>
  <si>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</si>
  <si>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</si>
  <si>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</si>
  <si>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</si>
  <si>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</si>
  <si>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</si>
  <si>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</si>
  <si>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</si>
  <si>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</si>
  <si>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</si>
  <si>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</si>
  <si>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</si>
  <si>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</si>
  <si>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</si>
  <si>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</si>
  <si>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</si>
  <si>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</si>
  <si>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</si>
  <si>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</si>
  <si>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</si>
  <si>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</si>
  <si>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</si>
  <si>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</si>
  <si>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</si>
  <si>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</si>
  <si>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</si>
  <si>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</si>
  <si>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</si>
  <si>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</si>
  <si>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</si>
  <si>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</si>
  <si>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</si>
  <si>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</si>
  <si>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</si>
  <si>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</si>
  <si>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</si>
  <si>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</si>
  <si>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</si>
  <si>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</si>
  <si>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</si>
  <si>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</si>
  <si>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</si>
  <si>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</si>
  <si>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</si>
  <si>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</si>
  <si>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</si>
  <si>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</si>
  <si>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</si>
  <si>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</si>
  <si>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</si>
  <si>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</si>
  <si>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</si>
  <si>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</si>
  <si>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</si>
  <si>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</si>
  <si>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</si>
  <si>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</si>
  <si>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</si>
  <si>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</si>
  <si>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</si>
  <si>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</si>
  <si>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</si>
  <si>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</si>
  <si>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</si>
  <si>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</si>
  <si>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</si>
  <si>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</si>
  <si>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</si>
  <si>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</si>
  <si>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</si>
  <si>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</si>
  <si>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</si>
  <si>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</si>
  <si>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</si>
  <si>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</si>
  <si>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</si>
  <si>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</si>
  <si>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</si>
  <si>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</si>
  <si>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</si>
  <si>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</si>
  <si>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</si>
  <si>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</si>
  <si>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</si>
  <si>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</si>
  <si>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</si>
  <si>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</si>
  <si>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</si>
  <si>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</si>
  <si>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</si>
  <si>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</si>
  <si>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</si>
  <si>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Ø110 mm &lt; Ledningsnet ≤ Ø 250 mm</t>
  </si>
  <si>
    <t>Stik på ledningsnet, Konstruktioner</t>
  </si>
  <si>
    <t>Filteranlæg, åbne filtre, dobbelt filtrering, Mek./EL</t>
  </si>
  <si>
    <t>Elanlæg - vandværk</t>
  </si>
  <si>
    <t>SRO-anlæg, vandværk</t>
  </si>
  <si>
    <t>El-pallevogn</t>
  </si>
  <si>
    <t>Kopimaskine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</si>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</sst>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5817850.3795577185</v>
      </c>
      <c r="F9" s="13" t="s">
        <v>4</v>
      </c>
      <c r="G9" s="48">
        <v>5824219.4969498841</v>
      </c>
      <c r="H9" s="13" t="s">
        <v>4</v>
      </c>
      <c r="I9" s="48">
        <v>5830980.7820312753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1863917.1066754803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2530266.1258633621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2002621.4186751521</v>
      </c>
      <c r="L12" s="8" t="s">
        <v>4</v>
      </c>
      <c r="M12" s="2"/>
    </row>
    <row r="13" spans="1:13" x14ac:dyDescent="0.25">
      <c r="A13" s="2"/>
      <c r="B13" s="46" t="s">
        <v>148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-276347.25025824283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-23123.053596499976</v>
      </c>
      <c r="F14" s="8" t="s">
        <v>4</v>
      </c>
      <c r="G14" s="9">
        <f>E14*(1+$E$25/100)</f>
        <v>-23527.707034438728</v>
      </c>
      <c r="H14" s="8" t="s">
        <v>4</v>
      </c>
      <c r="I14" s="9">
        <f>G14*(1+$E$25/100)</f>
        <v>-23939.441907541408</v>
      </c>
      <c r="J14" s="8" t="s">
        <v>4</v>
      </c>
      <c r="K14" s="51">
        <f>I14*(1+$E$25/100)</f>
        <v>-24358.382140923386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13659.100000000006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-2083917.0330176698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-404.65343793874962</v>
      </c>
      <c r="F19" s="8" t="s">
        <v>4</v>
      </c>
      <c r="G19" s="42">
        <f>(G17+G14)*($E$25/100)</f>
        <v>-411.7348731026778</v>
      </c>
      <c r="H19" s="8" t="s">
        <v>4</v>
      </c>
      <c r="I19" s="42">
        <f>(I17+I14)*($E$25/100)</f>
        <v>-418.94023338197468</v>
      </c>
      <c r="J19" s="8" t="s">
        <v>4</v>
      </c>
      <c r="K19" s="42">
        <f>SUM(K10:K14,K17:K18)*($E$25/100)</f>
        <v>106681.7328292595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-71228.267903498694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5794322.6725232797</v>
      </c>
      <c r="F21" s="38" t="s">
        <v>4</v>
      </c>
      <c r="G21" s="49">
        <f>SUM(G9:G20)</f>
        <v>5800280.0550423423</v>
      </c>
      <c r="H21" s="38" t="s">
        <v>4</v>
      </c>
      <c r="I21" s="49">
        <f>SUM(I9:I20)</f>
        <v>5806622.3998903511</v>
      </c>
      <c r="J21" s="38" t="s">
        <v>4</v>
      </c>
      <c r="K21" s="52">
        <f>SUM(K9:K20)</f>
        <v>4061294.5507229189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1769389.0713981744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2401944.3862591842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1901059.0329694599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6072392.4906268185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5">
        <v>32398.416399999998</v>
      </c>
      <c r="F13" s="17" t="s">
        <v>4</v>
      </c>
      <c r="G13" s="21">
        <v>4218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5">
        <v>1844819.9434</v>
      </c>
      <c r="F14" s="17" t="s">
        <v>4</v>
      </c>
      <c r="G14" s="21">
        <v>1850275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-22725.359799999977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-23123.053596499976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-1244358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-910774.24338624335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-333583.75661375665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-111194.58553791889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236430</v>
      </c>
      <c r="F10" s="9">
        <f>E10/D10</f>
        <v>3152.4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100000</v>
      </c>
      <c r="F11" s="9">
        <f t="shared" ref="F11:F17" si="0">E11/D11</f>
        <v>1333.3333333333333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102380</v>
      </c>
      <c r="F12" s="9">
        <f t="shared" si="0"/>
        <v>1365.0666666666666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25</v>
      </c>
      <c r="E13" s="21">
        <v>1137264</v>
      </c>
      <c r="F13" s="9">
        <f t="shared" si="0"/>
        <v>45490.559999999998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25</v>
      </c>
      <c r="E14" s="21">
        <v>69696</v>
      </c>
      <c r="F14" s="9">
        <f t="shared" si="0"/>
        <v>2787.84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10</v>
      </c>
      <c r="E15" s="21">
        <v>171339</v>
      </c>
      <c r="F15" s="9">
        <f t="shared" si="0"/>
        <v>17133.900000000001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5</v>
      </c>
      <c r="E16" s="21">
        <v>22000</v>
      </c>
      <c r="F16" s="9">
        <f t="shared" si="0"/>
        <v>4400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5</v>
      </c>
      <c r="E17" s="21">
        <v>25000</v>
      </c>
      <c r="F17" s="9">
        <f t="shared" si="0"/>
        <v>5000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80663.100000000006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1891039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1950064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-59025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946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6361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-5415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174156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113200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60956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143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2016'!F18</f>
        <v>80663.100000000006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63520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17143.100000000006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4698510.9669823302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1763361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385370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52795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108987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2310513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1224272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1224272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-37500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-1864109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-1901609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1633176</v>
      </c>
      <c r="F28" s="25" t="s">
        <v>4</v>
      </c>
      <c r="G28" s="1">
        <f>IF(E28&lt;0,0,-E28)</f>
        <v>-1633176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5069927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79325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5149252</v>
      </c>
      <c r="F35" s="25" t="s">
        <v>4</v>
      </c>
      <c r="G35" s="12">
        <f>-E35</f>
        <v>-5149252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-2083917.0330176698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147</v>
      </c>
      <c r="C16" s="86"/>
      <c r="D16" s="86"/>
      <c r="E16" s="87"/>
      <c r="F16" s="100" t="s">
        <v>133</v>
      </c>
      <c r="G16" s="100"/>
      <c r="H16" s="2"/>
    </row>
    <row r="17" spans="1:8" x14ac:dyDescent="0.25">
      <c r="A17" s="2"/>
      <c r="B17" s="79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2017-09-13T13:05:01Z</dcterms:modified>
</cp:coreProperties>
</file>