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9" i="11" l="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0" i="11"/>
  <c r="G23" i="22" l="1"/>
  <c r="G30" i="13"/>
  <c r="E35" i="13" l="1"/>
  <c r="G35" i="13" s="1"/>
  <c r="E27" i="13"/>
  <c r="E19" i="13"/>
  <c r="G11" i="12"/>
  <c r="G23" i="12"/>
  <c r="G17" i="12"/>
  <c r="F10" i="11"/>
  <c r="F21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<sst xmlns="http://schemas.openxmlformats.org/spreadsheetml/2006/main" count="313" uniqueCount="151">
  <si>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</si>
  <si>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</si>
  <si>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</si>
  <si>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</si>
  <si>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</si>
  <si>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</si>
  <si>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</si>
  <si>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</si>
  <si>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</si>
  <si>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</si>
  <si>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</si>
  <si>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</si>
  <si>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</si>
  <si>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</si>
  <si>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</si>
  <si>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</si>
  <si>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</si>
  <si>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</si>
  <si>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</si>
  <si>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</si>
  <si>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</si>
  <si>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</si>
  <si>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</si>
  <si>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</si>
  <si>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</si>
  <si>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</si>
  <si>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</si>
  <si>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</si>
  <si>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</si>
  <si>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</si>
  <si>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</si>
  <si>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</si>
  <si>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</si>
  <si>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</si>
  <si>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</si>
  <si>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</si>
  <si>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</si>
  <si>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</si>
  <si>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</si>
  <si>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</si>
  <si>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</si>
  <si>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</si>
  <si>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</si>
  <si>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</si>
  <si>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</si>
  <si>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</si>
  <si>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</si>
  <si>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</si>
  <si>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</si>
  <si>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</si>
  <si>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</si>
  <si>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</si>
  <si>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</si>
  <si>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</si>
  <si>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</si>
  <si>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</si>
  <si>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</si>
  <si>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</si>
  <si>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</si>
  <si>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</si>
  <si>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</si>
  <si>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</si>
  <si>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</si>
  <si>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</si>
  <si>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</si>
  <si>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</si>
  <si>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</si>
  <si>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</si>
  <si>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</si>
  <si>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</si>
  <si>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</si>
  <si>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</si>
  <si>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</si>
  <si>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</si>
  <si>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</si>
  <si>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</si>
  <si>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</si>
  <si>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</si>
  <si>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</si>
  <si>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</si>
  <si>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</si>
  <si>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</si>
  <si>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</si>
  <si>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</si>
  <si>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</si>
  <si>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</si>
  <si>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</si>
  <si>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</si>
  <si>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</si>
  <si>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</si>
  <si>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</si>
  <si>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</si>
  <si>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</si>
  <si>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</si>
  <si>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</si>
  <si>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</si>
  <si>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</si>
  <si>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</si>
  <si>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</si>
  <si>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</si>
  <si>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</si>
  <si>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</si>
  <si>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</si>
  <si>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</si>
  <si>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</si>
  <si>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</si>
  <si>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</si>
  <si>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</si>
  <si>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</si>
  <si>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</si>
  <si>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</si>
  <si>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</si>
  <si>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</si>
  <si>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</si>
  <si>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</si>
  <si>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</si>
  <si>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</si>
  <si>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</si>
  <si>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elektroniske ≤ Ø 110mm (Qn 10)</t>
  </si>
  <si>
    <t>Ventiler på ledningsnet ≤ Ø50 mm</t>
  </si>
  <si>
    <t>Udpumpningsanlæg, rentvandspumper på vandværk</t>
  </si>
  <si>
    <t>SRO-brønd/kvarterbrønd/sektionsbrønd, SRO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</si>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</sst>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26570520.680118307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7491908.8705058722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8437667.2603725176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11865317.432784721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149</v>
      </c>
      <c r="C13" s="43"/>
      <c r="D13" s="44"/>
      <c r="E13" s="40" t="s">
        <v>101</v>
      </c>
      <c r="F13" s="8" t="s">
        <v>4</v>
      </c>
      <c r="G13" s="41">
        <v>-493833.5140376038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148</v>
      </c>
      <c r="C14" s="55"/>
      <c r="D14" s="56"/>
      <c r="E14" s="40" t="s">
        <v>101</v>
      </c>
      <c r="F14" s="8" t="s">
        <v>4</v>
      </c>
      <c r="G14" s="41">
        <v>-385522.60897476104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-17611.978521498753</v>
      </c>
      <c r="F15" s="8" t="s">
        <v>4</v>
      </c>
      <c r="G15" s="47">
        <f>E15*(1+E30/100)</f>
        <v>-17920.188145624983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-1226781.3399999999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2560425.4934661686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-308.20962412622816</v>
      </c>
      <c r="F23" s="8" t="s">
        <v>4</v>
      </c>
      <c r="G23" s="41">
        <f>SUM(G10:G15,G18:G22)*$E$30/100</f>
        <v>470708.30191883951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-287427.94563964009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-220578.41983937076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26552600.491972681</v>
      </c>
      <c r="F27" s="38" t="s">
        <v>4</v>
      </c>
      <c r="G27" s="51">
        <f>SUM(G10:G26)</f>
        <v>28193963.342411112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140</v>
      </c>
      <c r="C31" s="80"/>
      <c r="D31" s="81"/>
      <c r="E31" s="52">
        <v>1.4404087627258504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7363055.4009885713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8292547.6760417866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11661245.634186458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27316848.711216815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0</v>
      </c>
      <c r="F10" s="17" t="s">
        <v>4</v>
      </c>
      <c r="G10" s="21">
        <v>85734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114512.19379999999</v>
      </c>
      <c r="F11" s="17" t="s">
        <v>4</v>
      </c>
      <c r="G11" s="21">
        <v>85678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32399.4126</v>
      </c>
      <c r="F13" s="17" t="s">
        <v>4</v>
      </c>
      <c r="G13" s="21">
        <v>52720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11364403.5386</v>
      </c>
      <c r="F14" s="17" t="s">
        <v>4</v>
      </c>
      <c r="G14" s="21">
        <v>11272239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3689.9247999999998</v>
      </c>
      <c r="F16" s="17" t="s">
        <v>4</v>
      </c>
      <c r="G16" s="21">
        <v>1325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-17309.069799998775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-17611.978521498753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1054744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1054744.3333333333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-0.33333333325572312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10</v>
      </c>
      <c r="E10" s="21">
        <v>2028946</v>
      </c>
      <c r="F10" s="9">
        <f>E10/D10</f>
        <v>202894.6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603330</v>
      </c>
      <c r="F11" s="9">
        <f t="shared" ref="F11:F20" si="0">E11/D11</f>
        <v>8044.4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25</v>
      </c>
      <c r="E12" s="21">
        <v>715092</v>
      </c>
      <c r="F12" s="9">
        <f t="shared" si="0"/>
        <v>28603.68</v>
      </c>
      <c r="G12" s="17" t="s">
        <v>4</v>
      </c>
      <c r="H12" s="2"/>
    </row>
    <row r="13" spans="1:8" ht="26.25" x14ac:dyDescent="0.25">
      <c r="A13" s="2"/>
      <c r="B13" s="42" t="s">
        <v>120</v>
      </c>
      <c r="C13" s="28">
        <v>2016</v>
      </c>
      <c r="D13" s="22">
        <v>25</v>
      </c>
      <c r="E13" s="21">
        <v>198566</v>
      </c>
      <c r="F13" s="9">
        <f t="shared" si="0"/>
        <v>7942.64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10</v>
      </c>
      <c r="E14" s="21">
        <v>622703</v>
      </c>
      <c r="F14" s="9">
        <f t="shared" si="0"/>
        <v>62270.3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75</v>
      </c>
      <c r="E15" s="21">
        <v>1428253</v>
      </c>
      <c r="F15" s="9">
        <f t="shared" si="0"/>
        <v>19043.373333333333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75</v>
      </c>
      <c r="E16" s="21">
        <v>574134</v>
      </c>
      <c r="F16" s="9">
        <f t="shared" si="0"/>
        <v>7655.12</v>
      </c>
      <c r="G16" s="17" t="s">
        <v>4</v>
      </c>
      <c r="H16" s="2"/>
    </row>
    <row r="17" spans="1:8" x14ac:dyDescent="0.25">
      <c r="A17" s="2"/>
      <c r="B17" s="42" t="s">
        <v>122</v>
      </c>
      <c r="C17" s="28">
        <v>2016</v>
      </c>
      <c r="D17" s="22">
        <v>75</v>
      </c>
      <c r="E17" s="21">
        <v>938271</v>
      </c>
      <c r="F17" s="9">
        <f t="shared" si="0"/>
        <v>12510.28</v>
      </c>
      <c r="G17" s="17" t="s">
        <v>4</v>
      </c>
      <c r="H17" s="2"/>
    </row>
    <row r="18" spans="1:8" x14ac:dyDescent="0.25">
      <c r="A18" s="2"/>
      <c r="B18" s="42" t="s">
        <v>122</v>
      </c>
      <c r="C18" s="28">
        <v>2016</v>
      </c>
      <c r="D18" s="22">
        <v>75</v>
      </c>
      <c r="E18" s="21">
        <v>747934</v>
      </c>
      <c r="F18" s="9">
        <f t="shared" si="0"/>
        <v>9972.4533333333329</v>
      </c>
      <c r="G18" s="17" t="s">
        <v>4</v>
      </c>
      <c r="H18" s="2"/>
    </row>
    <row r="19" spans="1:8" x14ac:dyDescent="0.25">
      <c r="A19" s="2"/>
      <c r="B19" s="42" t="s">
        <v>122</v>
      </c>
      <c r="C19" s="28">
        <v>2016</v>
      </c>
      <c r="D19" s="22">
        <v>75</v>
      </c>
      <c r="E19" s="21">
        <v>807138</v>
      </c>
      <c r="F19" s="9">
        <f t="shared" si="0"/>
        <v>10761.84</v>
      </c>
      <c r="G19" s="17" t="s">
        <v>4</v>
      </c>
      <c r="H19" s="2"/>
    </row>
    <row r="20" spans="1:8" x14ac:dyDescent="0.25">
      <c r="A20" s="2"/>
      <c r="B20" s="42" t="s">
        <v>122</v>
      </c>
      <c r="C20" s="28">
        <v>2016</v>
      </c>
      <c r="D20" s="22">
        <v>75</v>
      </c>
      <c r="E20" s="21">
        <v>439998</v>
      </c>
      <c r="F20" s="9">
        <f t="shared" si="0"/>
        <v>5866.64</v>
      </c>
      <c r="G20" s="17" t="s">
        <v>4</v>
      </c>
      <c r="H20" s="2"/>
    </row>
    <row r="21" spans="1:8" x14ac:dyDescent="0.25">
      <c r="A21" s="2"/>
      <c r="B21" s="91" t="s">
        <v>54</v>
      </c>
      <c r="C21" s="92"/>
      <c r="D21" s="92"/>
      <c r="E21" s="93"/>
      <c r="F21" s="15">
        <f>SUM(F10:F20)</f>
        <v>375565.32666666672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11705136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13042500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-1337364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1239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5000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-3761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576301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528856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47445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2016'!F21</f>
        <v>375565.32666666672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308666.66666666669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66898.660000000033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31561696.493466169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5254355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1517692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367180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652000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7791227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78000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78000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-8640288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-498975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-9139263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-1270036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818675</v>
      </c>
      <c r="F30" s="25" t="s">
        <v>4</v>
      </c>
      <c r="G30" s="12">
        <f>-$E$30</f>
        <v>-818675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26972907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1209689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28182596</v>
      </c>
      <c r="F35" s="25" t="s">
        <v>4</v>
      </c>
      <c r="G35" s="12">
        <f>-E35</f>
        <v>-28182596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2560425.4934661686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150</v>
      </c>
      <c r="C16" s="85"/>
      <c r="D16" s="85"/>
      <c r="E16" s="86"/>
      <c r="F16" s="100" t="s">
        <v>133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2017-09-12T17:04:00Z</dcterms:modified>
</cp:coreProperties>
</file>