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F11" i="21" l="1"/>
  <c r="F12" i="21" s="1"/>
  <c r="D11" i="21"/>
  <c r="D12" i="21" l="1"/>
  <c r="K18" i="22" s="1"/>
  <c r="F11" i="20"/>
  <c r="F12" i="20" s="1"/>
  <c r="D11" i="20"/>
  <c r="D12" i="20" s="1"/>
  <c r="E17" i="22" l="1"/>
  <c r="G17" i="22" l="1"/>
  <c r="E20" i="22"/>
  <c r="G12" i="7"/>
  <c r="I17" i="22" l="1"/>
  <c r="G20" i="22"/>
  <c r="E14" i="22"/>
  <c r="E15" i="13"/>
  <c r="I20" i="22" l="1"/>
  <c r="K17" i="22"/>
  <c r="E19" i="22"/>
  <c r="E21" i="22" s="1"/>
  <c r="G14" i="22"/>
  <c r="G30" i="13"/>
  <c r="G19" i="22" l="1"/>
  <c r="G21" i="22" s="1"/>
  <c r="I14" i="22"/>
  <c r="E35" i="13"/>
  <c r="G35" i="13" s="1"/>
  <c r="E27" i="13"/>
  <c r="E19" i="13"/>
  <c r="G11" i="12"/>
  <c r="G29" i="12"/>
  <c r="G23" i="12"/>
  <c r="G17" i="12"/>
  <c r="F11" i="11"/>
  <c r="G33" i="12" s="1"/>
  <c r="G35" i="12" s="1"/>
  <c r="K15" i="22" s="1"/>
  <c r="K14" i="22" l="1"/>
  <c r="I19" i="22"/>
  <c r="I21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<sst xmlns="http://schemas.openxmlformats.org/spreadsheetml/2006/main" count="318" uniqueCount="143">
  <si>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</si>
  <si>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</si>
  <si>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</si>
  <si>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</si>
  <si>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</si>
  <si>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</si>
  <si>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</si>
  <si>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</si>
  <si>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</si>
  <si>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</si>
  <si>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</si>
  <si>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</si>
  <si>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</si>
  <si>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</si>
  <si>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</si>
  <si>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</si>
  <si>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</si>
  <si>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</si>
  <si>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</si>
  <si>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</si>
  <si>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</si>
  <si>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</si>
  <si>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</si>
  <si>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</si>
  <si>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</si>
  <si>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</si>
  <si>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</si>
  <si>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</si>
  <si>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</si>
  <si>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</si>
  <si>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</si>
  <si>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</si>
  <si>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</si>
  <si>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</si>
  <si>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</si>
  <si>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</si>
  <si>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</si>
  <si>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</si>
  <si>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</si>
  <si>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</si>
  <si>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</si>
  <si>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</si>
  <si>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</si>
  <si>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</si>
  <si>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</si>
  <si>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</si>
  <si>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</si>
  <si>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</si>
  <si>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</si>
  <si>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</si>
  <si>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</si>
  <si>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</si>
  <si>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</si>
  <si>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</si>
  <si>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</si>
  <si>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</si>
  <si>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</si>
  <si>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</si>
  <si>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</si>
  <si>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</si>
  <si>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</si>
  <si>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</si>
  <si>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</si>
  <si>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</si>
  <si>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</si>
  <si>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</si>
  <si>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</si>
  <si>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</si>
  <si>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</si>
  <si>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</si>
  <si>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</si>
  <si>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</si>
  <si>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</si>
  <si>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</si>
  <si>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</si>
  <si>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</si>
  <si>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</si>
  <si>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</si>
  <si>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</si>
  <si>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</si>
  <si>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</si>
  <si>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</si>
  <si>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</si>
  <si>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</si>
  <si>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</si>
  <si>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</si>
  <si>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</si>
  <si>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</si>
  <si>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</si>
  <si>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</si>
  <si>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</si>
  <si>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</si>
  <si>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</si>
  <si>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</si>
  <si>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</si>
  <si>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</si>
  <si>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</si>
  <si>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</si>
  <si>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</si>
  <si>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</si>
  <si>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</si>
  <si>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</si>
  <si>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</si>
  <si>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</si>
  <si>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</si>
  <si>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</si>
  <si>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</si>
  <si>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</si>
  <si>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</si>
  <si>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</si>
  <si>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</si>
  <si>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</si>
  <si>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</si>
  <si>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</si>
  <si>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</si>
  <si>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</si>
  <si>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</si>
  <si>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</si>
  <si>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</si>
  <si>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</si>
  <si>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</si>
  <si>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</si>
  <si>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</si>
  <si>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</si>
  <si>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</si>
  <si>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</si>
  <si>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 xml:space="preserve">Erstatninger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</si>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</sst>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24" t="s">
        <v>138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4891735.7565019354</v>
      </c>
      <c r="F9" s="13" t="s">
        <v>4</v>
      </c>
      <c r="G9" s="48">
        <v>4902961.403649848</v>
      </c>
      <c r="H9" s="13" t="s">
        <v>4</v>
      </c>
      <c r="I9" s="48">
        <v>4914591.8783775158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1494925.1276775147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2136495.0212223311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2167194.3109095641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-232830.1458416371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3">
        <f>'Fane 4. Ikke-påvirkelige omk.'!G20</f>
        <v>2910.5681109999709</v>
      </c>
      <c r="F14" s="8" t="s">
        <v>4</v>
      </c>
      <c r="G14" s="9">
        <f>E14*(1+$E$25/100)</f>
        <v>2961.5030529424707</v>
      </c>
      <c r="H14" s="8" t="s">
        <v>4</v>
      </c>
      <c r="I14" s="9">
        <f>G14*(1+$E$25/100)</f>
        <v>3013.329356368964</v>
      </c>
      <c r="J14" s="8" t="s">
        <v>4</v>
      </c>
      <c r="K14" s="51">
        <f>I14*(1+$E$25/100)</f>
        <v>3066.062620105421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-124960.58000000007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-1715895.8418703689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3">
        <f>(E17+E14)*($E$25/100)</f>
        <v>50.934941942499499</v>
      </c>
      <c r="F19" s="8" t="s">
        <v>4</v>
      </c>
      <c r="G19" s="43">
        <f>(G17+G14)*($E$25/100)</f>
        <v>51.82630342649324</v>
      </c>
      <c r="H19" s="8" t="s">
        <v>4</v>
      </c>
      <c r="I19" s="43">
        <f>(I17+I14)*($E$25/100)</f>
        <v>52.733263736456877</v>
      </c>
      <c r="J19" s="8" t="s">
        <v>4</v>
      </c>
      <c r="K19" s="43">
        <f>SUM(K10:K14,K17:K18)*($E$25/100)</f>
        <v>97454.88159028787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-58787.110577899373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4894697.2595548779</v>
      </c>
      <c r="F21" s="39" t="s">
        <v>4</v>
      </c>
      <c r="G21" s="49">
        <f>SUM(G9:G20)</f>
        <v>4905974.7330062166</v>
      </c>
      <c r="H21" s="39" t="s">
        <v>4</v>
      </c>
      <c r="I21" s="49">
        <f>SUM(I9:I20)</f>
        <v>4917657.940997621</v>
      </c>
      <c r="J21" s="39" t="s">
        <v>4</v>
      </c>
      <c r="K21" s="52">
        <f>SUM(K9:K20)</f>
        <v>3766661.7257298972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1419110.4175168902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2028143.2731684111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2057285.6569566908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5504539.3476419915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>
      <selection activeCell="E11" sqref="E11:E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11534.9998</v>
      </c>
      <c r="F11" s="17" t="s">
        <v>4</v>
      </c>
      <c r="G11" s="21">
        <v>6766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33943.522599999997</v>
      </c>
      <c r="F13" s="17" t="s">
        <v>4</v>
      </c>
      <c r="G13" s="21">
        <v>4520.42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1986006.3884000001</v>
      </c>
      <c r="F14" s="17" t="s">
        <v>4</v>
      </c>
      <c r="G14" s="21">
        <v>1958019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126</v>
      </c>
      <c r="C18" s="98"/>
      <c r="D18" s="98"/>
      <c r="E18" s="55">
        <v>0</v>
      </c>
      <c r="F18" s="17" t="s">
        <v>4</v>
      </c>
      <c r="G18" s="21">
        <v>65040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2860.5091999999713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2910.5681109999709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-5635977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-3940903.2433862435</v>
      </c>
      <c r="H10" s="17" t="s">
        <v>4</v>
      </c>
      <c r="I10" s="2"/>
    </row>
    <row r="11" spans="1:9" x14ac:dyDescent="0.25">
      <c r="A11" s="2"/>
      <c r="B11" s="99" t="s">
        <v>39</v>
      </c>
      <c r="C11" s="100"/>
      <c r="D11" s="100"/>
      <c r="E11" s="100"/>
      <c r="F11" s="101"/>
      <c r="G11" s="56">
        <f>G9-G10</f>
        <v>-1695073.7566137565</v>
      </c>
      <c r="H11" s="27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-565024.58553791884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>
      <selection activeCell="F11" sqref="F11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2" t="s">
        <v>3</v>
      </c>
      <c r="G9" s="102"/>
      <c r="H9" s="2"/>
    </row>
    <row r="10" spans="1:8" x14ac:dyDescent="0.25">
      <c r="A10" s="2"/>
      <c r="B10" s="23" t="s">
        <v>125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4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1962539.42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2087500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-124960.58000000007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3" t="s">
        <v>59</v>
      </c>
      <c r="C27" s="104"/>
      <c r="D27" s="104"/>
      <c r="E27" s="104"/>
      <c r="F27" s="105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0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3148375.1581296311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1788878</v>
      </c>
      <c r="F11" s="17" t="s">
        <v>4</v>
      </c>
      <c r="G11" s="14"/>
      <c r="H11" s="30"/>
      <c r="I11" s="2"/>
    </row>
    <row r="12" spans="1:9" x14ac:dyDescent="0.25">
      <c r="A12" s="2"/>
      <c r="B12" s="87" t="s">
        <v>67</v>
      </c>
      <c r="C12" s="80"/>
      <c r="D12" s="81"/>
      <c r="E12" s="21">
        <v>0</v>
      </c>
      <c r="F12" s="17" t="s">
        <v>4</v>
      </c>
      <c r="G12" s="10"/>
      <c r="H12" s="31"/>
      <c r="I12" s="2"/>
    </row>
    <row r="13" spans="1:9" x14ac:dyDescent="0.25">
      <c r="A13" s="2"/>
      <c r="B13" s="87" t="s">
        <v>68</v>
      </c>
      <c r="C13" s="80"/>
      <c r="D13" s="81"/>
      <c r="E13" s="21">
        <v>-16667</v>
      </c>
      <c r="F13" s="17" t="s">
        <v>4</v>
      </c>
      <c r="G13" s="10"/>
      <c r="H13" s="31"/>
      <c r="I13" s="2"/>
    </row>
    <row r="14" spans="1:9" x14ac:dyDescent="0.25">
      <c r="A14" s="2"/>
      <c r="B14" s="87" t="s">
        <v>69</v>
      </c>
      <c r="C14" s="80"/>
      <c r="D14" s="81"/>
      <c r="E14" s="21">
        <v>16667</v>
      </c>
      <c r="F14" s="17" t="s">
        <v>4</v>
      </c>
      <c r="G14" s="10"/>
      <c r="H14" s="31"/>
      <c r="I14" s="2"/>
    </row>
    <row r="15" spans="1:9" x14ac:dyDescent="0.25">
      <c r="A15" s="2"/>
      <c r="B15" s="106" t="s">
        <v>17</v>
      </c>
      <c r="C15" s="107"/>
      <c r="D15" s="108"/>
      <c r="E15" s="12">
        <f>SUM(E11:E14)</f>
        <v>1788878</v>
      </c>
      <c r="F15" s="26" t="s">
        <v>4</v>
      </c>
      <c r="G15" s="10"/>
      <c r="H15" s="31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1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6" t="s">
        <v>21</v>
      </c>
      <c r="C19" s="107"/>
      <c r="D19" s="108"/>
      <c r="E19" s="12">
        <f>SUM(E16:E18)</f>
        <v>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3" t="s">
        <v>22</v>
      </c>
      <c r="C20" s="104"/>
      <c r="D20" s="105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3" t="s">
        <v>23</v>
      </c>
      <c r="C21" s="104"/>
      <c r="D21" s="105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3" t="s">
        <v>26</v>
      </c>
      <c r="C24" s="104"/>
      <c r="D24" s="105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3" t="s">
        <v>27</v>
      </c>
      <c r="C25" s="104"/>
      <c r="D25" s="105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3" t="s">
        <v>28</v>
      </c>
      <c r="C26" s="104"/>
      <c r="D26" s="105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6" t="s">
        <v>29</v>
      </c>
      <c r="C27" s="107"/>
      <c r="D27" s="108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6" t="s">
        <v>30</v>
      </c>
      <c r="C28" s="107"/>
      <c r="D28" s="108"/>
      <c r="E28" s="12">
        <f>E15+E19+E27</f>
        <v>1788878</v>
      </c>
      <c r="F28" s="26" t="s">
        <v>4</v>
      </c>
      <c r="G28" s="1">
        <f>IF(E28&lt;0,0,-E28)</f>
        <v>-1788878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9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45</v>
      </c>
      <c r="C32" s="104"/>
      <c r="D32" s="105"/>
      <c r="E32" s="21">
        <v>3075393</v>
      </c>
      <c r="F32" s="17" t="s">
        <v>4</v>
      </c>
      <c r="G32" s="14"/>
      <c r="H32" s="30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3" t="s">
        <v>32</v>
      </c>
      <c r="C34" s="104"/>
      <c r="D34" s="105"/>
      <c r="E34" s="21">
        <v>0</v>
      </c>
      <c r="F34" s="17" t="s">
        <v>4</v>
      </c>
      <c r="G34" s="11"/>
      <c r="H34" s="32"/>
      <c r="I34" s="2"/>
    </row>
    <row r="35" spans="1:9" x14ac:dyDescent="0.25">
      <c r="A35" s="2"/>
      <c r="B35" s="106" t="s">
        <v>33</v>
      </c>
      <c r="C35" s="107"/>
      <c r="D35" s="108"/>
      <c r="E35" s="12">
        <f>SUM(E32:E34)</f>
        <v>3075393</v>
      </c>
      <c r="F35" s="26" t="s">
        <v>4</v>
      </c>
      <c r="G35" s="12">
        <f>-E35</f>
        <v>-3075393</v>
      </c>
      <c r="H35" s="26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-1715895.8418703689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131</v>
      </c>
      <c r="C10" s="111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2" t="s">
        <v>127</v>
      </c>
      <c r="G16" s="102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2017-09-12T12:19:02Z</dcterms:modified>
</cp:coreProperties>
</file>