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5" i="11"/>
  <c r="G23" i="22" l="1"/>
  <c r="G30" i="13"/>
  <c r="E35" i="13" l="1"/>
  <c r="G35" i="13" s="1"/>
  <c r="E27" i="13"/>
  <c r="E19" i="13"/>
  <c r="G11" i="12"/>
  <c r="G23" i="12"/>
  <c r="G17" i="12"/>
  <c r="F10" i="11"/>
  <c r="F2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<sst xmlns="http://schemas.openxmlformats.org/spreadsheetml/2006/main" count="323" uniqueCount="160">
  <si>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</si>
  <si>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</si>
  <si>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</si>
  <si>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</si>
  <si>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</si>
  <si>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</si>
  <si>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</si>
  <si>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</si>
  <si>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</si>
  <si>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</si>
  <si>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</si>
  <si>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</si>
  <si>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</si>
  <si>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</si>
  <si>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</si>
  <si>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</si>
  <si>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</si>
  <si>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</si>
  <si>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</si>
  <si>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</si>
  <si>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</si>
  <si>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</si>
  <si>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</si>
  <si>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</si>
  <si>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</si>
  <si>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</si>
  <si>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</si>
  <si>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</si>
  <si>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</si>
  <si>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</si>
  <si>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</si>
  <si>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</si>
  <si>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</si>
  <si>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</si>
  <si>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</si>
  <si>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</si>
  <si>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</si>
  <si>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</si>
  <si>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</si>
  <si>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</si>
  <si>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</si>
  <si>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</si>
  <si>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</si>
  <si>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</si>
  <si>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</si>
  <si>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</si>
  <si>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</si>
  <si>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</si>
  <si>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</si>
  <si>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</si>
  <si>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</si>
  <si>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</si>
  <si>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</si>
  <si>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</si>
  <si>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</si>
  <si>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</si>
  <si>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</si>
  <si>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</si>
  <si>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</si>
  <si>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</si>
  <si>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</si>
  <si>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</si>
  <si>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</si>
  <si>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</si>
  <si>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</si>
  <si>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</si>
  <si>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</si>
  <si>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</si>
  <si>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</si>
  <si>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</si>
  <si>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</si>
  <si>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</si>
  <si>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</si>
  <si>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</si>
  <si>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</si>
  <si>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</si>
  <si>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</si>
  <si>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</si>
  <si>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</si>
  <si>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</si>
  <si>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</si>
  <si>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</si>
  <si>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</si>
  <si>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</si>
  <si>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</si>
  <si>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</si>
  <si>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</si>
  <si>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</si>
  <si>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</si>
  <si>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</si>
  <si>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</si>
  <si>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</si>
  <si>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</si>
  <si>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</si>
  <si>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</si>
  <si>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</si>
  <si>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</si>
  <si>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</si>
  <si>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</si>
  <si>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</si>
  <si>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</si>
  <si>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</si>
  <si>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</si>
  <si>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</si>
  <si>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</si>
  <si>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</si>
  <si>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</si>
  <si>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</si>
  <si>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</si>
  <si>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</si>
  <si>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</si>
  <si>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</si>
  <si>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</si>
  <si>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</si>
  <si>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</si>
  <si>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</si>
  <si>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</si>
  <si>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</si>
  <si>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Filteranlæg, åbne filtre, enkelt filtrering, Kontruktioner</t>
  </si>
  <si>
    <t>Elanlæg - vandværk</t>
  </si>
  <si>
    <t>SRO anlæg</t>
  </si>
  <si>
    <t>Skyllevand-/slamhåndteringsanl. - åbne med faste sider/bund</t>
  </si>
  <si>
    <t>Udpumpningsanlæg, rentvandspumper på vandværk</t>
  </si>
  <si>
    <t>Rentvandsbeholder  insitu støbt</t>
  </si>
  <si>
    <t>Råvandsstation komplet montering og boringshus/tørbrønd</t>
  </si>
  <si>
    <t>Stik på ledningsnet, Konstruktioner</t>
  </si>
  <si>
    <t>Ø 50mm &lt; Ledningsnet ≤ Ø110 mm</t>
  </si>
  <si>
    <t>Ø110 mm &lt; Ledningsnet ≤ Ø 250 mm</t>
  </si>
  <si>
    <t>Ventiler på Ø 50mm &lt; Ledningsnet ≤ Ø110 mm</t>
  </si>
  <si>
    <t>Afregningsmålere, elektroniske &gt; Ø110 mm</t>
  </si>
  <si>
    <t>Køretøjer, personbil</t>
  </si>
  <si>
    <t>Lukket trailer</t>
  </si>
  <si>
    <t>Generator og svejseværk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</si>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</sst>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17834241.109454818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6633301.5921989009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5209274.5225450946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6867410.55208549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158</v>
      </c>
      <c r="C13" s="43"/>
      <c r="D13" s="44"/>
      <c r="E13" s="40" t="s">
        <v>101</v>
      </c>
      <c r="F13" s="8" t="s">
        <v>4</v>
      </c>
      <c r="G13" s="41">
        <v>-399821.3767213762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157</v>
      </c>
      <c r="C14" s="55"/>
      <c r="D14" s="56"/>
      <c r="E14" s="40" t="s">
        <v>101</v>
      </c>
      <c r="F14" s="8" t="s">
        <v>4</v>
      </c>
      <c r="G14" s="41">
        <v>-196560.90331746047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-500566.95954649959</v>
      </c>
      <c r="F15" s="8" t="s">
        <v>4</v>
      </c>
      <c r="G15" s="47">
        <f>E15*(1+E30/100)</f>
        <v>-509326.8813385634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-346313.80666666664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-1060019.522264827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-8759.9217920637439</v>
      </c>
      <c r="F23" s="8" t="s">
        <v>4</v>
      </c>
      <c r="G23" s="41">
        <f>SUM(G10:G15,G18:G22)*$E$30/100</f>
        <v>308074.85634541156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-217129.04148885253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-124051.67544114625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17324914.228116255</v>
      </c>
      <c r="F27" s="38" t="s">
        <v>4</v>
      </c>
      <c r="G27" s="51">
        <f>SUM(G10:G26)</f>
        <v>16164838.31593601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149</v>
      </c>
      <c r="C31" s="80"/>
      <c r="D31" s="81"/>
      <c r="E31" s="52">
        <v>1.0840832937223102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6519215.3240284035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5119680.1204374386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6749297.8398874588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18388193.284353301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133</v>
      </c>
      <c r="C10" s="96"/>
      <c r="D10" s="96"/>
      <c r="E10" s="53">
        <v>264991.1924</v>
      </c>
      <c r="F10" s="17" t="s">
        <v>4</v>
      </c>
      <c r="G10" s="21">
        <v>269658</v>
      </c>
      <c r="H10" s="17" t="s">
        <v>4</v>
      </c>
      <c r="I10" s="2"/>
    </row>
    <row r="11" spans="1:9" x14ac:dyDescent="0.25">
      <c r="A11" s="2"/>
      <c r="B11" s="95" t="s">
        <v>134</v>
      </c>
      <c r="C11" s="96"/>
      <c r="D11" s="96"/>
      <c r="E11" s="53">
        <v>6974.3962000000001</v>
      </c>
      <c r="F11" s="17" t="s">
        <v>4</v>
      </c>
      <c r="G11" s="21">
        <v>7091</v>
      </c>
      <c r="H11" s="17" t="s">
        <v>4</v>
      </c>
      <c r="I11" s="2"/>
    </row>
    <row r="12" spans="1:9" x14ac:dyDescent="0.25">
      <c r="A12" s="2"/>
      <c r="B12" s="95" t="s">
        <v>135</v>
      </c>
      <c r="C12" s="96"/>
      <c r="D12" s="96"/>
      <c r="E12" s="53">
        <v>458103.5662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136</v>
      </c>
      <c r="C13" s="96"/>
      <c r="D13" s="96"/>
      <c r="E13" s="53">
        <v>32399.4126</v>
      </c>
      <c r="F13" s="17" t="s">
        <v>4</v>
      </c>
      <c r="G13" s="21">
        <v>37156</v>
      </c>
      <c r="H13" s="17" t="s">
        <v>4</v>
      </c>
      <c r="I13" s="2"/>
    </row>
    <row r="14" spans="1:9" x14ac:dyDescent="0.25">
      <c r="A14" s="2"/>
      <c r="B14" s="95" t="s">
        <v>137</v>
      </c>
      <c r="C14" s="96"/>
      <c r="D14" s="96"/>
      <c r="E14" s="53">
        <v>5902188.1323999995</v>
      </c>
      <c r="F14" s="17" t="s">
        <v>4</v>
      </c>
      <c r="G14" s="21">
        <v>5858794</v>
      </c>
      <c r="H14" s="17" t="s">
        <v>4</v>
      </c>
      <c r="I14" s="2"/>
    </row>
    <row r="15" spans="1:9" x14ac:dyDescent="0.25">
      <c r="A15" s="2"/>
      <c r="B15" s="95" t="s">
        <v>138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139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-491957.69979999959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-500566.95954649959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-2642867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-2642867.2333333334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0.2333333333954215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50</v>
      </c>
      <c r="E10" s="21">
        <v>85060</v>
      </c>
      <c r="F10" s="9">
        <f>E10/D10</f>
        <v>1701.2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25</v>
      </c>
      <c r="E11" s="21">
        <v>63443</v>
      </c>
      <c r="F11" s="9">
        <f t="shared" ref="F11:F25" si="0">E11/D11</f>
        <v>2537.7199999999998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26742</v>
      </c>
      <c r="F12" s="9">
        <f t="shared" si="0"/>
        <v>2674.2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50</v>
      </c>
      <c r="E13" s="21">
        <v>105976</v>
      </c>
      <c r="F13" s="9">
        <f t="shared" si="0"/>
        <v>2119.52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25</v>
      </c>
      <c r="E14" s="21">
        <v>14978</v>
      </c>
      <c r="F14" s="9">
        <f t="shared" si="0"/>
        <v>599.12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50</v>
      </c>
      <c r="E15" s="21">
        <v>23004</v>
      </c>
      <c r="F15" s="9">
        <f t="shared" si="0"/>
        <v>460.08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30</v>
      </c>
      <c r="E16" s="21">
        <v>519576</v>
      </c>
      <c r="F16" s="9">
        <f t="shared" si="0"/>
        <v>17319.2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173135</v>
      </c>
      <c r="F17" s="9">
        <f t="shared" si="0"/>
        <v>2308.4666666666667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46642</v>
      </c>
      <c r="F18" s="9">
        <f t="shared" si="0"/>
        <v>621.89333333333332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60247</v>
      </c>
      <c r="F19" s="9">
        <f t="shared" si="0"/>
        <v>803.29333333333329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390260</v>
      </c>
      <c r="F20" s="9">
        <f t="shared" si="0"/>
        <v>5203.4666666666662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10</v>
      </c>
      <c r="E21" s="21">
        <v>1049461</v>
      </c>
      <c r="F21" s="9">
        <f t="shared" si="0"/>
        <v>104946.1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5</v>
      </c>
      <c r="E22" s="21">
        <v>220167</v>
      </c>
      <c r="F22" s="9">
        <f t="shared" si="0"/>
        <v>44033.4</v>
      </c>
      <c r="G22" s="17" t="s">
        <v>4</v>
      </c>
      <c r="H22" s="2"/>
    </row>
    <row r="23" spans="1:8" x14ac:dyDescent="0.25">
      <c r="A23" s="2"/>
      <c r="B23" s="42" t="s">
        <v>130</v>
      </c>
      <c r="C23" s="28">
        <v>2016</v>
      </c>
      <c r="D23" s="22">
        <v>5</v>
      </c>
      <c r="E23" s="21">
        <v>276247</v>
      </c>
      <c r="F23" s="9">
        <f t="shared" si="0"/>
        <v>55249.4</v>
      </c>
      <c r="G23" s="17" t="s">
        <v>4</v>
      </c>
      <c r="H23" s="2"/>
    </row>
    <row r="24" spans="1:8" x14ac:dyDescent="0.25">
      <c r="A24" s="2"/>
      <c r="B24" s="42" t="s">
        <v>131</v>
      </c>
      <c r="C24" s="28">
        <v>2016</v>
      </c>
      <c r="D24" s="22">
        <v>5</v>
      </c>
      <c r="E24" s="21">
        <v>31306</v>
      </c>
      <c r="F24" s="9">
        <f t="shared" si="0"/>
        <v>6261.2</v>
      </c>
      <c r="G24" s="17" t="s">
        <v>4</v>
      </c>
      <c r="H24" s="2"/>
    </row>
    <row r="25" spans="1:8" x14ac:dyDescent="0.25">
      <c r="A25" s="2"/>
      <c r="B25" s="42" t="s">
        <v>132</v>
      </c>
      <c r="C25" s="28">
        <v>2016</v>
      </c>
      <c r="D25" s="22">
        <v>5</v>
      </c>
      <c r="E25" s="21">
        <v>34678</v>
      </c>
      <c r="F25" s="9">
        <f t="shared" si="0"/>
        <v>6935.6</v>
      </c>
      <c r="G25" s="17" t="s">
        <v>4</v>
      </c>
      <c r="H25" s="2"/>
    </row>
    <row r="26" spans="1:8" x14ac:dyDescent="0.25">
      <c r="A26" s="2"/>
      <c r="B26" s="91" t="s">
        <v>54</v>
      </c>
      <c r="C26" s="92"/>
      <c r="D26" s="92"/>
      <c r="E26" s="93"/>
      <c r="F26" s="15">
        <f>SUM(F10:F25)</f>
        <v>253773.86000000002</v>
      </c>
      <c r="G26" s="16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6243199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6749630</v>
      </c>
      <c r="H10" s="17" t="s">
        <v>4</v>
      </c>
      <c r="I10" s="2"/>
    </row>
    <row r="11" spans="1:9" x14ac:dyDescent="0.25">
      <c r="A11" s="2"/>
      <c r="B11" s="91" t="s">
        <v>152</v>
      </c>
      <c r="C11" s="92"/>
      <c r="D11" s="92"/>
      <c r="E11" s="92"/>
      <c r="F11" s="93"/>
      <c r="G11" s="15">
        <f>G9-G10</f>
        <v>-506431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12760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35000</v>
      </c>
      <c r="H16" s="17" t="s">
        <v>4</v>
      </c>
      <c r="I16" s="2"/>
    </row>
    <row r="17" spans="1:9" x14ac:dyDescent="0.25">
      <c r="A17" s="2"/>
      <c r="B17" s="91" t="s">
        <v>153</v>
      </c>
      <c r="C17" s="92"/>
      <c r="D17" s="92"/>
      <c r="E17" s="92"/>
      <c r="F17" s="93"/>
      <c r="G17" s="15">
        <f>G15-G16</f>
        <v>-22240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154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2016'!F26</f>
        <v>253773.86000000002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71416.666666666657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182357.19333333336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16249539.477735173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3869364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383754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106120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114583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4473821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56000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56000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-3120922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-3120922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1408899</v>
      </c>
      <c r="F28" s="25" t="s">
        <v>4</v>
      </c>
      <c r="G28" s="1">
        <f>IF(E28&lt;0,0,-E28)</f>
        <v>-1408899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15900660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15900660</v>
      </c>
      <c r="F35" s="25" t="s">
        <v>4</v>
      </c>
      <c r="G35" s="12">
        <f>-E35</f>
        <v>-15900660</v>
      </c>
      <c r="H35" s="25" t="s">
        <v>4</v>
      </c>
      <c r="I35" s="2"/>
    </row>
    <row r="36" spans="1:9" x14ac:dyDescent="0.25">
      <c r="A36" s="2"/>
      <c r="B36" s="91" t="s">
        <v>147</v>
      </c>
      <c r="C36" s="92"/>
      <c r="D36" s="92"/>
      <c r="E36" s="92"/>
      <c r="F36" s="93"/>
      <c r="G36" s="15">
        <f>$G$9+$G$28+$G$30+$G$35</f>
        <v>-1060019.522264827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159</v>
      </c>
      <c r="C16" s="85"/>
      <c r="D16" s="85"/>
      <c r="E16" s="86"/>
      <c r="F16" s="100" t="s">
        <v>142</v>
      </c>
      <c r="G16" s="100"/>
      <c r="H16" s="2"/>
    </row>
    <row r="17" spans="1:8" x14ac:dyDescent="0.25">
      <c r="A17" s="2"/>
      <c r="B17" s="79" t="s">
        <v>156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2017-09-12T17:07:39Z</dcterms:modified>
</cp:coreProperties>
</file>