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4" i="11" l="1"/>
  <c r="F13" i="1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5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6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<sst xmlns="http://schemas.openxmlformats.org/spreadsheetml/2006/main" count="325" uniqueCount="147">
  <si>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</si>
  <si>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</si>
  <si>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</si>
  <si>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</si>
  <si>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</si>
  <si>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</si>
  <si>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</si>
  <si>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</si>
  <si>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</si>
  <si>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</si>
  <si>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</si>
  <si>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</si>
  <si>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</si>
  <si>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</si>
  <si>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</si>
  <si>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</si>
  <si>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</si>
  <si>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</si>
  <si>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</si>
  <si>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</si>
  <si>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</si>
  <si>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</si>
  <si>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</si>
  <si>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</si>
  <si>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</si>
  <si>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</si>
  <si>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</si>
  <si>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</si>
  <si>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</si>
  <si>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</si>
  <si>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</si>
  <si>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</si>
  <si>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</si>
  <si>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</si>
  <si>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</si>
  <si>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</si>
  <si>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</si>
  <si>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</si>
  <si>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</si>
  <si>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</si>
  <si>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</si>
  <si>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</si>
  <si>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</si>
  <si>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</si>
  <si>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</si>
  <si>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</si>
  <si>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</si>
  <si>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</si>
  <si>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</si>
  <si>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</si>
  <si>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</si>
  <si>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</si>
  <si>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</si>
  <si>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</si>
  <si>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</si>
  <si>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</si>
  <si>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</si>
  <si>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</si>
  <si>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</si>
  <si>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</si>
  <si>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</si>
  <si>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</si>
  <si>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</si>
  <si>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</si>
  <si>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</si>
  <si>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</si>
  <si>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</si>
  <si>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</si>
  <si>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</si>
  <si>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</si>
  <si>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</si>
  <si>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</si>
  <si>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</si>
  <si>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</si>
  <si>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</si>
  <si>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</si>
  <si>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</si>
  <si>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</si>
  <si>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</si>
  <si>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</si>
  <si>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</si>
  <si>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</si>
  <si>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</si>
  <si>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</si>
  <si>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</si>
  <si>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</si>
  <si>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</si>
  <si>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</si>
  <si>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</si>
  <si>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</si>
  <si>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</si>
  <si>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</si>
  <si>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</si>
  <si>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</si>
  <si>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</si>
  <si>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</si>
  <si>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</si>
  <si>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</si>
  <si>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</si>
  <si>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</si>
  <si>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</si>
  <si>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</si>
  <si>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</si>
  <si>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</si>
  <si>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</si>
  <si>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</si>
  <si>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</si>
  <si>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</si>
  <si>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</si>
  <si>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</si>
  <si>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</si>
  <si>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</si>
  <si>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</si>
  <si>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</si>
  <si>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</si>
  <si>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</si>
  <si>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</si>
  <si>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Pumpe inkl. stigrør og forerørsforsejlinger mv.</t>
  </si>
  <si>
    <t>Elanlæg</t>
  </si>
  <si>
    <t>Ø110 mm &lt; Ledningsnet ≤ Ø 250 mm</t>
  </si>
  <si>
    <t>Boring (inkl. etablering, forerør, filter og prøvepumpning)</t>
  </si>
  <si>
    <t>SRO-anlæg, vandværk</t>
  </si>
  <si>
    <t>Sikring (terror, hærværk), Mek./EL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</si>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</sst>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142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9758196.3776320182</v>
      </c>
      <c r="F9" s="13" t="s">
        <v>4</v>
      </c>
      <c r="G9" s="48">
        <v>9773232.8890510611</v>
      </c>
      <c r="H9" s="13" t="s">
        <v>4</v>
      </c>
      <c r="I9" s="48">
        <v>9788952.1121787839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3253169.2118984563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3775686.4185029767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3571135.5550937881</v>
      </c>
      <c r="L12" s="8" t="s">
        <v>4</v>
      </c>
      <c r="M12" s="2"/>
    </row>
    <row r="13" spans="1:13" x14ac:dyDescent="0.25">
      <c r="A13" s="2"/>
      <c r="B13" s="46" t="s">
        <v>146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-436562.75948939298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-150481.83568000002</v>
      </c>
      <c r="F14" s="8" t="s">
        <v>4</v>
      </c>
      <c r="G14" s="9">
        <f>E14*(1+$E$25/100)</f>
        <v>-153115.26780440003</v>
      </c>
      <c r="H14" s="8" t="s">
        <v>4</v>
      </c>
      <c r="I14" s="9">
        <f>G14*(1+$E$25/100)</f>
        <v>-155794.78499097706</v>
      </c>
      <c r="J14" s="8" t="s">
        <v>4</v>
      </c>
      <c r="K14" s="51">
        <f>I14*(1+$E$25/100)</f>
        <v>-158521.19372831917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-80192.102333333722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773872.85012786649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-2633.4321244000007</v>
      </c>
      <c r="F19" s="8" t="s">
        <v>4</v>
      </c>
      <c r="G19" s="42">
        <f>(G17+G14)*($E$25/100)</f>
        <v>-2679.5171865770008</v>
      </c>
      <c r="H19" s="8" t="s">
        <v>4</v>
      </c>
      <c r="I19" s="42">
        <f>(I17+I14)*($E$25/100)</f>
        <v>-2726.4087373420989</v>
      </c>
      <c r="J19" s="8" t="s">
        <v>4</v>
      </c>
      <c r="K19" s="42">
        <f>SUM(K10:K14,K17:K18)*($E$25/100)</f>
        <v>175085.87656485641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-114030.18593460102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9605081.1098276172</v>
      </c>
      <c r="F21" s="38" t="s">
        <v>4</v>
      </c>
      <c r="G21" s="49">
        <f>SUM(G9:G20)</f>
        <v>9617438.1040600855</v>
      </c>
      <c r="H21" s="38" t="s">
        <v>4</v>
      </c>
      <c r="I21" s="49">
        <f>SUM(I9:I20)</f>
        <v>9630430.9184504636</v>
      </c>
      <c r="J21" s="38" t="s">
        <v>4</v>
      </c>
      <c r="K21" s="52">
        <f>SUM(K9:K20)</f>
        <v>10759643.670702297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3088185.6442687381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3584203.5367342252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3390026.4132103017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10062415.594213266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123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124</v>
      </c>
      <c r="C11" s="96"/>
      <c r="D11" s="96"/>
      <c r="E11" s="55">
        <v>53525.826000000001</v>
      </c>
      <c r="F11" s="17" t="s">
        <v>4</v>
      </c>
      <c r="G11" s="21">
        <v>53730.38</v>
      </c>
      <c r="H11" s="17" t="s">
        <v>4</v>
      </c>
      <c r="I11" s="2"/>
    </row>
    <row r="12" spans="1:9" x14ac:dyDescent="0.25">
      <c r="A12" s="2"/>
      <c r="B12" s="95" t="s">
        <v>125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126</v>
      </c>
      <c r="C13" s="96"/>
      <c r="D13" s="96"/>
      <c r="E13" s="55">
        <v>32398.416399999998</v>
      </c>
      <c r="F13" s="17" t="s">
        <v>4</v>
      </c>
      <c r="G13" s="21">
        <v>7377.17</v>
      </c>
      <c r="H13" s="17" t="s">
        <v>4</v>
      </c>
      <c r="I13" s="2"/>
    </row>
    <row r="14" spans="1:9" x14ac:dyDescent="0.25">
      <c r="A14" s="2"/>
      <c r="B14" s="95" t="s">
        <v>127</v>
      </c>
      <c r="C14" s="96"/>
      <c r="D14" s="96"/>
      <c r="E14" s="55">
        <v>3159640.5666</v>
      </c>
      <c r="F14" s="17" t="s">
        <v>4</v>
      </c>
      <c r="G14" s="21">
        <v>3008033.69</v>
      </c>
      <c r="H14" s="17" t="s">
        <v>4</v>
      </c>
      <c r="I14" s="2"/>
    </row>
    <row r="15" spans="1:9" x14ac:dyDescent="0.25">
      <c r="A15" s="2"/>
      <c r="B15" s="95" t="s">
        <v>128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129</v>
      </c>
      <c r="C16" s="96"/>
      <c r="D16" s="96"/>
      <c r="E16" s="55">
        <v>101946.12699999999</v>
      </c>
      <c r="F16" s="17" t="s">
        <v>4</v>
      </c>
      <c r="G16" s="21">
        <v>130476</v>
      </c>
      <c r="H16" s="17" t="s">
        <v>4</v>
      </c>
      <c r="I16" s="2"/>
    </row>
    <row r="17" spans="1:9" x14ac:dyDescent="0.25">
      <c r="A17" s="2"/>
      <c r="B17" s="95" t="s">
        <v>130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-147893.696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-150481.83568000002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-690653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-690653.33333333337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0.33333333337213844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15</v>
      </c>
      <c r="E10" s="21">
        <v>3100996.52</v>
      </c>
      <c r="F10" s="9">
        <f>E10/D10</f>
        <v>206733.10133333332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20</v>
      </c>
      <c r="E11" s="21">
        <v>22640</v>
      </c>
      <c r="F11" s="9">
        <f t="shared" ref="F11:F15" si="0">E11/D11</f>
        <v>1132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75</v>
      </c>
      <c r="E12" s="21">
        <v>2740559.65</v>
      </c>
      <c r="F12" s="9">
        <f t="shared" si="0"/>
        <v>36540.795333333335</v>
      </c>
      <c r="G12" s="17" t="s">
        <v>4</v>
      </c>
      <c r="H12" s="2"/>
    </row>
    <row r="13" spans="1:8" ht="26.25" x14ac:dyDescent="0.25">
      <c r="A13" s="2"/>
      <c r="B13" s="43" t="s">
        <v>120</v>
      </c>
      <c r="C13" s="28">
        <v>2016</v>
      </c>
      <c r="D13" s="22">
        <v>30</v>
      </c>
      <c r="E13" s="21">
        <v>32904.019999999997</v>
      </c>
      <c r="F13" s="9">
        <f t="shared" si="0"/>
        <v>1096.8006666666665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10</v>
      </c>
      <c r="E14" s="21">
        <v>61120.47</v>
      </c>
      <c r="F14" s="9">
        <f t="shared" si="0"/>
        <v>6112.0470000000005</v>
      </c>
      <c r="G14" s="17" t="s">
        <v>4</v>
      </c>
      <c r="H14" s="2"/>
    </row>
    <row r="15" spans="1:8" x14ac:dyDescent="0.25">
      <c r="A15" s="2"/>
      <c r="B15" s="43" t="s">
        <v>122</v>
      </c>
      <c r="C15" s="28">
        <v>2016</v>
      </c>
      <c r="D15" s="22">
        <v>25</v>
      </c>
      <c r="E15" s="21">
        <v>12350</v>
      </c>
      <c r="F15" s="9">
        <f t="shared" si="0"/>
        <v>494</v>
      </c>
      <c r="G15" s="17" t="s">
        <v>4</v>
      </c>
      <c r="H15" s="2"/>
    </row>
    <row r="16" spans="1:8" x14ac:dyDescent="0.25">
      <c r="A16" s="2"/>
      <c r="B16" s="91" t="s">
        <v>52</v>
      </c>
      <c r="C16" s="92"/>
      <c r="D16" s="92"/>
      <c r="E16" s="93"/>
      <c r="F16" s="15">
        <f>SUM(F10:F15)</f>
        <v>252108.74433333334</v>
      </c>
      <c r="G16" s="16" t="s">
        <v>4</v>
      </c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</sheetData>
  <sheetProtection password="DFE9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137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3245617.2399999998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3548015.89</v>
      </c>
      <c r="H10" s="17" t="s">
        <v>4</v>
      </c>
      <c r="I10" s="2"/>
    </row>
    <row r="11" spans="1:9" x14ac:dyDescent="0.25">
      <c r="A11" s="2"/>
      <c r="B11" s="91" t="s">
        <v>138</v>
      </c>
      <c r="C11" s="92"/>
      <c r="D11" s="92"/>
      <c r="E11" s="92"/>
      <c r="F11" s="93"/>
      <c r="G11" s="15">
        <f>G9-G10</f>
        <v>-302398.65000000037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139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2606.4700000000003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-13696</v>
      </c>
      <c r="H16" s="17" t="s">
        <v>4</v>
      </c>
      <c r="I16" s="2"/>
    </row>
    <row r="17" spans="1:9" x14ac:dyDescent="0.25">
      <c r="A17" s="2"/>
      <c r="B17" s="91" t="s">
        <v>139</v>
      </c>
      <c r="C17" s="92"/>
      <c r="D17" s="92"/>
      <c r="E17" s="92"/>
      <c r="F17" s="93"/>
      <c r="G17" s="15">
        <f>G15-G16</f>
        <v>16302.470000000001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140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9538</v>
      </c>
      <c r="H22" s="17" t="s">
        <v>4</v>
      </c>
      <c r="I22" s="2"/>
    </row>
    <row r="23" spans="1:9" x14ac:dyDescent="0.25">
      <c r="A23" s="2"/>
      <c r="B23" s="91" t="s">
        <v>140</v>
      </c>
      <c r="C23" s="92"/>
      <c r="D23" s="92"/>
      <c r="E23" s="92"/>
      <c r="F23" s="93"/>
      <c r="G23" s="15">
        <f>G21-G22</f>
        <v>-9538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141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141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2016'!F16</f>
        <v>252108.74433333334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36666.666666666664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215442.07766666668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9513205.790127866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2612372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466379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123108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73333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3275192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249747.32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249747.32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-3975122.26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-3975122.26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-450182.93999999994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8706489.6500000004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32843.29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8739332.9399999995</v>
      </c>
      <c r="F35" s="25" t="s">
        <v>4</v>
      </c>
      <c r="G35" s="12">
        <f>-E35</f>
        <v>-8739332.9399999995</v>
      </c>
      <c r="H35" s="25" t="s">
        <v>4</v>
      </c>
      <c r="I35" s="2"/>
    </row>
    <row r="36" spans="1:9" x14ac:dyDescent="0.25">
      <c r="A36" s="2"/>
      <c r="B36" s="91" t="s">
        <v>136</v>
      </c>
      <c r="C36" s="92"/>
      <c r="D36" s="92"/>
      <c r="E36" s="92"/>
      <c r="F36" s="93"/>
      <c r="G36" s="15">
        <f>$G$9+$G$28+$G$30+$G$35</f>
        <v>773872.85012786649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134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135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144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145</v>
      </c>
      <c r="C16" s="86"/>
      <c r="D16" s="86"/>
      <c r="E16" s="87"/>
      <c r="F16" s="100" t="s">
        <v>131</v>
      </c>
      <c r="G16" s="100"/>
      <c r="H16" s="2"/>
    </row>
    <row r="17" spans="1:8" x14ac:dyDescent="0.25">
      <c r="A17" s="2"/>
      <c r="B17" s="79" t="s">
        <v>143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132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133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2017-09-13T13:06:11Z</dcterms:modified>
</cp:coreProperties>
</file>