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8" i="11" l="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5" i="22" l="1"/>
  <c r="E24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9" i="11"/>
  <c r="G23" i="22" l="1"/>
  <c r="G30" i="13"/>
  <c r="E35" i="13" l="1"/>
  <c r="G35" i="13" s="1"/>
  <c r="E27" i="13"/>
  <c r="E19" i="13"/>
  <c r="G11" i="12"/>
  <c r="G23" i="12"/>
  <c r="G17" i="12"/>
  <c r="F10" i="11"/>
  <c r="F20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<sst xmlns="http://schemas.openxmlformats.org/spreadsheetml/2006/main" count="311" uniqueCount="155">
  <si>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</si>
  <si>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</si>
  <si>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</si>
  <si>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</si>
  <si>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</si>
  <si>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</si>
  <si>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</si>
  <si>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</si>
  <si>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</si>
  <si>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</si>
  <si>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</si>
  <si>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</si>
  <si>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</si>
  <si>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</si>
  <si>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</si>
  <si>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</si>
  <si>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</si>
  <si>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</si>
  <si>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</si>
  <si>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</si>
  <si>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</si>
  <si>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</si>
  <si>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</si>
  <si>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</si>
  <si>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</si>
  <si>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</si>
  <si>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</si>
  <si>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</si>
  <si>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</si>
  <si>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</si>
  <si>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</si>
  <si>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</si>
  <si>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</si>
  <si>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</si>
  <si>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</si>
  <si>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</si>
  <si>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</si>
  <si>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</si>
  <si>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</si>
  <si>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</si>
  <si>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</si>
  <si>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</si>
  <si>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</si>
  <si>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</si>
  <si>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</si>
  <si>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</si>
  <si>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</si>
  <si>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</si>
  <si>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</si>
  <si>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</si>
  <si>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</si>
  <si>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</si>
  <si>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</si>
  <si>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</si>
  <si>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</si>
  <si>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</si>
  <si>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</si>
  <si>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</si>
  <si>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</si>
  <si>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</si>
  <si>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</si>
  <si>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</si>
  <si>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</si>
  <si>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</si>
  <si>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</si>
  <si>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</si>
  <si>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</si>
  <si>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</si>
  <si>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</si>
  <si>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</si>
  <si>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</si>
  <si>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</si>
  <si>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</si>
  <si>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</si>
  <si>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</si>
  <si>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</si>
  <si>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</si>
  <si>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</si>
  <si>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</si>
  <si>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</si>
  <si>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</si>
  <si>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</si>
  <si>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</si>
  <si>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</si>
  <si>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</si>
  <si>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</si>
  <si>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</si>
  <si>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</si>
  <si>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</si>
  <si>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</si>
  <si>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</si>
  <si>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</si>
  <si>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</si>
  <si>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</si>
  <si>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</si>
  <si>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</si>
  <si>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</si>
  <si>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</si>
  <si>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</si>
  <si>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</si>
  <si>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</si>
  <si>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</si>
  <si>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</si>
  <si>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</si>
  <si>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</si>
  <si>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</si>
  <si>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</si>
  <si>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</si>
  <si>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</si>
  <si>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</si>
  <si>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</si>
  <si>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</si>
  <si>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</si>
  <si>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</si>
  <si>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</si>
  <si>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</si>
  <si>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</si>
  <si>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</si>
  <si>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Bygning for trykforøgere</t>
  </si>
  <si>
    <t>Beluftningsanlæg, iltningstrappe, Kontruktioner</t>
  </si>
  <si>
    <t>Elanlæg - vandværk</t>
  </si>
  <si>
    <t>Køretøjer, entreprenørmaskiner</t>
  </si>
  <si>
    <t>Laboratorium (bygning, inkl. inventar+udstyr), Mek./EL</t>
  </si>
  <si>
    <t>Ledningsnet ≤ Ø50 mm</t>
  </si>
  <si>
    <t>Ø110 mm &lt; Ledningsnet ≤ Ø 250 mm</t>
  </si>
  <si>
    <t>Ø 50mm &lt; Ledningsnet ≤ Ø110 mm</t>
  </si>
  <si>
    <t>SRO-brønd/kvarterbrønd/sektionsbrønd, Konstruktioner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</si>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</sst>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15075123.004634026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3714441.0738626234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5532190.1725326348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6320414.9294179035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153</v>
      </c>
      <c r="C13" s="43"/>
      <c r="D13" s="44"/>
      <c r="E13" s="40" t="s">
        <v>101</v>
      </c>
      <c r="F13" s="8" t="s">
        <v>4</v>
      </c>
      <c r="G13" s="41">
        <v>-180337.81121683813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152</v>
      </c>
      <c r="C14" s="55"/>
      <c r="D14" s="56"/>
      <c r="E14" s="40" t="s">
        <v>101</v>
      </c>
      <c r="F14" s="8" t="s">
        <v>4</v>
      </c>
      <c r="G14" s="41">
        <v>-148950.89871501247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-158888.33276800011</v>
      </c>
      <c r="F15" s="8" t="s">
        <v>4</v>
      </c>
      <c r="G15" s="47">
        <f>E15*(1+E30/100)</f>
        <v>-161668.87859144012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168791.79786666669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-307191.12911295518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136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-2780.5458234400016</v>
      </c>
      <c r="F23" s="8" t="s">
        <v>4</v>
      </c>
      <c r="G23" s="41">
        <f>SUM(G10:G15,G18:G22)*$E$30/100</f>
        <v>263831.55027757271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-168869.79490647867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-43601.54902761885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14913454.126042586</v>
      </c>
      <c r="F27" s="38" t="s">
        <v>4</v>
      </c>
      <c r="G27" s="51">
        <f>SUM(G10:G26)</f>
        <v>14989049.462387057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143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144</v>
      </c>
      <c r="C31" s="80"/>
      <c r="D31" s="81"/>
      <c r="E31" s="52">
        <v>0.48054277449550431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145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3650556.3379485239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5437041.9386070119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6211710.0043419199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15299308.280897457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128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129</v>
      </c>
      <c r="C11" s="96"/>
      <c r="D11" s="96"/>
      <c r="E11" s="53">
        <v>23921.750599999999</v>
      </c>
      <c r="F11" s="17" t="s">
        <v>4</v>
      </c>
      <c r="G11" s="21">
        <v>25343</v>
      </c>
      <c r="H11" s="17" t="s">
        <v>4</v>
      </c>
      <c r="I11" s="2"/>
    </row>
    <row r="12" spans="1:9" x14ac:dyDescent="0.25">
      <c r="A12" s="2"/>
      <c r="B12" s="95" t="s">
        <v>130</v>
      </c>
      <c r="C12" s="96"/>
      <c r="D12" s="96"/>
      <c r="E12" s="53">
        <v>0</v>
      </c>
      <c r="F12" s="17" t="s">
        <v>4</v>
      </c>
      <c r="G12" s="21">
        <v>3500</v>
      </c>
      <c r="H12" s="17" t="s">
        <v>4</v>
      </c>
      <c r="I12" s="2"/>
    </row>
    <row r="13" spans="1:9" x14ac:dyDescent="0.25">
      <c r="A13" s="2"/>
      <c r="B13" s="95" t="s">
        <v>131</v>
      </c>
      <c r="C13" s="96"/>
      <c r="D13" s="96"/>
      <c r="E13" s="53">
        <v>32399.4126</v>
      </c>
      <c r="F13" s="17" t="s">
        <v>4</v>
      </c>
      <c r="G13" s="21">
        <v>38093</v>
      </c>
      <c r="H13" s="17" t="s">
        <v>4</v>
      </c>
      <c r="I13" s="2"/>
    </row>
    <row r="14" spans="1:9" x14ac:dyDescent="0.25">
      <c r="A14" s="2"/>
      <c r="B14" s="95" t="s">
        <v>132</v>
      </c>
      <c r="C14" s="96"/>
      <c r="D14" s="96"/>
      <c r="E14" s="53">
        <v>6077489.4463999998</v>
      </c>
      <c r="F14" s="17" t="s">
        <v>4</v>
      </c>
      <c r="G14" s="21">
        <v>5910719</v>
      </c>
      <c r="H14" s="17" t="s">
        <v>4</v>
      </c>
      <c r="I14" s="2"/>
    </row>
    <row r="15" spans="1:9" x14ac:dyDescent="0.25">
      <c r="A15" s="2"/>
      <c r="B15" s="95" t="s">
        <v>133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134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135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-156155.60960000008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-158888.33276800011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1043258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1043257.6666666667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0.33333333325572312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34247.33</v>
      </c>
      <c r="F10" s="9">
        <f>E10/D10</f>
        <v>456.6310666666667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50</v>
      </c>
      <c r="E11" s="21">
        <v>212396.33</v>
      </c>
      <c r="F11" s="9">
        <f t="shared" ref="F11:F19" si="0">E11/D11</f>
        <v>4247.9265999999998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25</v>
      </c>
      <c r="E12" s="21">
        <v>29291</v>
      </c>
      <c r="F12" s="9">
        <f t="shared" si="0"/>
        <v>1171.6400000000001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5</v>
      </c>
      <c r="E13" s="21">
        <v>30000</v>
      </c>
      <c r="F13" s="9">
        <f t="shared" si="0"/>
        <v>6000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10</v>
      </c>
      <c r="E14" s="21">
        <v>66030.509999999995</v>
      </c>
      <c r="F14" s="9">
        <f t="shared" si="0"/>
        <v>6603.0509999999995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193155.78</v>
      </c>
      <c r="F15" s="9">
        <f t="shared" si="0"/>
        <v>2575.4104000000002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77928.58</v>
      </c>
      <c r="F16" s="9">
        <f t="shared" si="0"/>
        <v>1039.0477333333333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121908.8</v>
      </c>
      <c r="F17" s="9">
        <f t="shared" si="0"/>
        <v>1625.4506666666666</v>
      </c>
      <c r="G17" s="17" t="s">
        <v>4</v>
      </c>
      <c r="H17" s="2"/>
    </row>
    <row r="18" spans="1:8" ht="26.25" x14ac:dyDescent="0.25">
      <c r="A18" s="2"/>
      <c r="B18" s="42" t="s">
        <v>126</v>
      </c>
      <c r="C18" s="28">
        <v>2016</v>
      </c>
      <c r="D18" s="22">
        <v>50</v>
      </c>
      <c r="E18" s="21">
        <v>543242.37</v>
      </c>
      <c r="F18" s="9">
        <f t="shared" si="0"/>
        <v>10864.847400000001</v>
      </c>
      <c r="G18" s="17" t="s">
        <v>4</v>
      </c>
      <c r="H18" s="2"/>
    </row>
    <row r="19" spans="1:8" ht="26.25" x14ac:dyDescent="0.25">
      <c r="A19" s="2"/>
      <c r="B19" s="42" t="s">
        <v>127</v>
      </c>
      <c r="C19" s="28">
        <v>2016</v>
      </c>
      <c r="D19" s="22">
        <v>10</v>
      </c>
      <c r="E19" s="21">
        <v>1698917.93</v>
      </c>
      <c r="F19" s="9">
        <f t="shared" si="0"/>
        <v>169891.79300000001</v>
      </c>
      <c r="G19" s="17" t="s">
        <v>4</v>
      </c>
      <c r="H19" s="2"/>
    </row>
    <row r="20" spans="1:8" x14ac:dyDescent="0.25">
      <c r="A20" s="2"/>
      <c r="B20" s="91" t="s">
        <v>54</v>
      </c>
      <c r="C20" s="92"/>
      <c r="D20" s="92"/>
      <c r="E20" s="93"/>
      <c r="F20" s="15">
        <f>SUM(F10:F19)</f>
        <v>204475.79786666669</v>
      </c>
      <c r="G20" s="16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6033605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5957500</v>
      </c>
      <c r="H10" s="17" t="s">
        <v>4</v>
      </c>
      <c r="I10" s="2"/>
    </row>
    <row r="11" spans="1:9" x14ac:dyDescent="0.25">
      <c r="A11" s="2"/>
      <c r="B11" s="91" t="s">
        <v>147</v>
      </c>
      <c r="C11" s="92"/>
      <c r="D11" s="92"/>
      <c r="E11" s="92"/>
      <c r="F11" s="93"/>
      <c r="G11" s="15">
        <f>G9-G10</f>
        <v>76105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8211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148</v>
      </c>
      <c r="C17" s="92"/>
      <c r="D17" s="92"/>
      <c r="E17" s="92"/>
      <c r="F17" s="93"/>
      <c r="G17" s="15">
        <f>G15-G16</f>
        <v>8211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149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2016'!F20</f>
        <v>204475.79786666669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120000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84475.79786666669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14847479.240887046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3939293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586108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9093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423574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4958068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13070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13070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-3007118.63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-3007118.63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1964019.37</v>
      </c>
      <c r="F28" s="25" t="s">
        <v>4</v>
      </c>
      <c r="G28" s="1">
        <f>IF(E28&lt;0,0,-E28)</f>
        <v>-1964019.37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12822162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368489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13190651</v>
      </c>
      <c r="F35" s="25" t="s">
        <v>4</v>
      </c>
      <c r="G35" s="12">
        <f>-E35</f>
        <v>-13190651</v>
      </c>
      <c r="H35" s="25" t="s">
        <v>4</v>
      </c>
      <c r="I35" s="2"/>
    </row>
    <row r="36" spans="1:9" x14ac:dyDescent="0.25">
      <c r="A36" s="2"/>
      <c r="B36" s="91" t="s">
        <v>142</v>
      </c>
      <c r="C36" s="92"/>
      <c r="D36" s="92"/>
      <c r="E36" s="92"/>
      <c r="F36" s="93"/>
      <c r="G36" s="15">
        <f>$G$9+$G$28+$G$30+$G$35</f>
        <v>-307191.12911295518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141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136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154</v>
      </c>
      <c r="C16" s="85"/>
      <c r="D16" s="85"/>
      <c r="E16" s="86"/>
      <c r="F16" s="100" t="s">
        <v>137</v>
      </c>
      <c r="G16" s="100"/>
      <c r="H16" s="2"/>
    </row>
    <row r="17" spans="1:8" x14ac:dyDescent="0.25">
      <c r="A17" s="2"/>
      <c r="B17" s="79" t="s">
        <v>151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139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2017-09-12T17:07:59Z</dcterms:modified>
</cp:coreProperties>
</file>