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33" i="11" l="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E25" i="22"/>
  <c r="G18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34" i="11"/>
  <c r="G23" i="22" l="1"/>
  <c r="G30" i="13"/>
  <c r="E35" i="13" l="1"/>
  <c r="G35" i="13" s="1"/>
  <c r="E27" i="13"/>
  <c r="E19" i="13"/>
  <c r="G11" i="12"/>
  <c r="G23" i="12"/>
  <c r="G17" i="12"/>
  <c r="F10" i="11"/>
  <c r="F35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<sst xmlns="http://schemas.openxmlformats.org/spreadsheetml/2006/main" count="341" uniqueCount="153">
  <si>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</si>
  <si>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</si>
  <si>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</si>
  <si>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</si>
  <si>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</si>
  <si>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</si>
  <si>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</si>
  <si>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</si>
  <si>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</si>
  <si>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</si>
  <si>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</si>
  <si>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</si>
  <si>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</si>
  <si>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</si>
  <si>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</si>
  <si>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</si>
  <si>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</si>
  <si>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</si>
  <si>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</si>
  <si>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</si>
  <si>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</si>
  <si>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</si>
  <si>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</si>
  <si>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</si>
  <si>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</si>
  <si>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</si>
  <si>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</si>
  <si>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</si>
  <si>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</si>
  <si>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</si>
  <si>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</si>
  <si>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</si>
  <si>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</si>
  <si>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</si>
  <si>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</si>
  <si>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</si>
  <si>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</si>
  <si>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</si>
  <si>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</si>
  <si>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</si>
  <si>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</si>
  <si>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</si>
  <si>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</si>
  <si>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</si>
  <si>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</si>
  <si>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</si>
  <si>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</si>
  <si>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</si>
  <si>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</si>
  <si>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</si>
  <si>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</si>
  <si>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</si>
  <si>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</si>
  <si>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</si>
  <si>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</si>
  <si>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</si>
  <si>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</si>
  <si>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</si>
  <si>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</si>
  <si>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</si>
  <si>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</si>
  <si>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</si>
  <si>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</si>
  <si>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</si>
  <si>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</si>
  <si>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</si>
  <si>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</si>
  <si>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</si>
  <si>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</si>
  <si>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</si>
  <si>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</si>
  <si>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</si>
  <si>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</si>
  <si>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</si>
  <si>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</si>
  <si>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</si>
  <si>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</si>
  <si>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</si>
  <si>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</si>
  <si>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</si>
  <si>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</si>
  <si>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</si>
  <si>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</si>
  <si>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</si>
  <si>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</si>
  <si>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</si>
  <si>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</si>
  <si>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</si>
  <si>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</si>
  <si>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</si>
  <si>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</si>
  <si>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</si>
  <si>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</si>
  <si>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</si>
  <si>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</si>
  <si>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</si>
  <si>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</si>
  <si>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</si>
  <si>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</si>
  <si>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</si>
  <si>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</si>
  <si>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</si>
  <si>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</si>
  <si>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</si>
  <si>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</si>
  <si>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</si>
  <si>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</si>
  <si>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</si>
  <si>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</si>
  <si>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</si>
  <si>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</si>
  <si>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</si>
  <si>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</si>
  <si>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</si>
  <si>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</si>
  <si>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</si>
  <si>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</si>
  <si>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</si>
  <si>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Ø110 mm &lt; Ledningsnet ≤ Ø 250 mm</t>
  </si>
  <si>
    <t>Ø 50mm &lt; Ledningsnet ≤ Ø110 mm</t>
  </si>
  <si>
    <t>Ledningsnet ≤ Ø50 mm</t>
  </si>
  <si>
    <t>Inspektionsbrønd, Konstruktioner</t>
  </si>
  <si>
    <t>Ø 250 mm &lt; Ledningsnet ≤ Ø 500mm</t>
  </si>
  <si>
    <t>Afregningsmålere, mekaniske</t>
  </si>
  <si>
    <t>Software</t>
  </si>
  <si>
    <t>Rentvandsbeholder  insitu støbt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</si>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</sst>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>
      <selection activeCell="A26" sqref="A26:XFD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39435532.29000859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13039241.674552215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15262661.243494371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11910165.508124433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151</v>
      </c>
      <c r="C13" s="43"/>
      <c r="D13" s="44"/>
      <c r="E13" s="40" t="s">
        <v>101</v>
      </c>
      <c r="F13" s="8" t="s">
        <v>4</v>
      </c>
      <c r="G13" s="41">
        <v>-842943.02670750406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150</v>
      </c>
      <c r="C14" s="55"/>
      <c r="D14" s="56"/>
      <c r="E14" s="40" t="s">
        <v>101</v>
      </c>
      <c r="F14" s="8" t="s">
        <v>4</v>
      </c>
      <c r="G14" s="41">
        <v>-707162.49663079367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996983.08136349928</v>
      </c>
      <c r="F15" s="8" t="s">
        <v>4</v>
      </c>
      <c r="G15" s="47">
        <f>E15*(1+E30/100)</f>
        <v>1014430.2852873605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-1982101.0616666668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-431646.1987843141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134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17447.203923861238</v>
      </c>
      <c r="F23" s="8" t="s">
        <v>4</v>
      </c>
      <c r="G23" s="41">
        <f>SUM(G10:G15,G18:G22)*$E$30/100</f>
        <v>694336.88079210138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-510335.57103996625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-356605.93681246898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40449962.575295947</v>
      </c>
      <c r="F27" s="38" t="s">
        <v>4</v>
      </c>
      <c r="G27" s="51">
        <f>SUM(G10:G26)</f>
        <v>37090041.300608762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141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142</v>
      </c>
      <c r="C31" s="80"/>
      <c r="D31" s="81"/>
      <c r="E31" s="52">
        <v>1.3100901595542356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143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12814979.532729449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15000158.470264737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11705322.366707059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39520460.369701244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126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127</v>
      </c>
      <c r="C11" s="96"/>
      <c r="D11" s="96"/>
      <c r="E11" s="53">
        <v>162412.47839999999</v>
      </c>
      <c r="F11" s="17" t="s">
        <v>4</v>
      </c>
      <c r="G11" s="21">
        <v>169536</v>
      </c>
      <c r="H11" s="17" t="s">
        <v>4</v>
      </c>
      <c r="I11" s="2"/>
    </row>
    <row r="12" spans="1:9" x14ac:dyDescent="0.25">
      <c r="A12" s="2"/>
      <c r="B12" s="95" t="s">
        <v>128</v>
      </c>
      <c r="C12" s="96"/>
      <c r="D12" s="96"/>
      <c r="E12" s="53">
        <v>41768.673600000002</v>
      </c>
      <c r="F12" s="17" t="s">
        <v>4</v>
      </c>
      <c r="G12" s="21">
        <v>684385</v>
      </c>
      <c r="H12" s="17" t="s">
        <v>4</v>
      </c>
      <c r="I12" s="2"/>
    </row>
    <row r="13" spans="1:9" x14ac:dyDescent="0.25">
      <c r="A13" s="2"/>
      <c r="B13" s="95" t="s">
        <v>129</v>
      </c>
      <c r="C13" s="96"/>
      <c r="D13" s="96"/>
      <c r="E13" s="53">
        <v>32399.4126</v>
      </c>
      <c r="F13" s="17" t="s">
        <v>4</v>
      </c>
      <c r="G13" s="21">
        <v>52163</v>
      </c>
      <c r="H13" s="17" t="s">
        <v>4</v>
      </c>
      <c r="I13" s="2"/>
    </row>
    <row r="14" spans="1:9" x14ac:dyDescent="0.25">
      <c r="A14" s="2"/>
      <c r="B14" s="95" t="s">
        <v>130</v>
      </c>
      <c r="C14" s="96"/>
      <c r="D14" s="96"/>
      <c r="E14" s="53">
        <v>11321948.483200001</v>
      </c>
      <c r="F14" s="17" t="s">
        <v>4</v>
      </c>
      <c r="G14" s="21">
        <v>11632281</v>
      </c>
      <c r="H14" s="17" t="s">
        <v>4</v>
      </c>
      <c r="I14" s="2"/>
    </row>
    <row r="15" spans="1:9" x14ac:dyDescent="0.25">
      <c r="A15" s="2"/>
      <c r="B15" s="95" t="s">
        <v>131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132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133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979835.95219999924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996983.08136349928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744848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744848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2891301</v>
      </c>
      <c r="F10" s="9">
        <f>E10/D10</f>
        <v>38550.68</v>
      </c>
      <c r="G10" s="17" t="s">
        <v>4</v>
      </c>
      <c r="H10" s="2"/>
    </row>
    <row r="11" spans="1:8" x14ac:dyDescent="0.25">
      <c r="A11" s="2"/>
      <c r="B11" s="42" t="s">
        <v>118</v>
      </c>
      <c r="C11" s="28">
        <v>2016</v>
      </c>
      <c r="D11" s="22">
        <v>75</v>
      </c>
      <c r="E11" s="21">
        <v>540780</v>
      </c>
      <c r="F11" s="9">
        <f t="shared" ref="F11:F34" si="0">E11/D11</f>
        <v>7210.4</v>
      </c>
      <c r="G11" s="17" t="s">
        <v>4</v>
      </c>
      <c r="H11" s="2"/>
    </row>
    <row r="12" spans="1:8" x14ac:dyDescent="0.25">
      <c r="A12" s="2"/>
      <c r="B12" s="42" t="s">
        <v>119</v>
      </c>
      <c r="C12" s="28">
        <v>2016</v>
      </c>
      <c r="D12" s="22">
        <v>75</v>
      </c>
      <c r="E12" s="21">
        <v>437971</v>
      </c>
      <c r="F12" s="9">
        <f t="shared" si="0"/>
        <v>5839.6133333333337</v>
      </c>
      <c r="G12" s="17" t="s">
        <v>4</v>
      </c>
      <c r="H12" s="2"/>
    </row>
    <row r="13" spans="1:8" x14ac:dyDescent="0.25">
      <c r="A13" s="2"/>
      <c r="B13" s="42" t="s">
        <v>119</v>
      </c>
      <c r="C13" s="28">
        <v>2016</v>
      </c>
      <c r="D13" s="22">
        <v>75</v>
      </c>
      <c r="E13" s="21">
        <v>354456</v>
      </c>
      <c r="F13" s="9">
        <f t="shared" si="0"/>
        <v>4726.08</v>
      </c>
      <c r="G13" s="17" t="s">
        <v>4</v>
      </c>
      <c r="H13" s="2"/>
    </row>
    <row r="14" spans="1:8" x14ac:dyDescent="0.25">
      <c r="A14" s="2"/>
      <c r="B14" s="42" t="s">
        <v>119</v>
      </c>
      <c r="C14" s="28">
        <v>2016</v>
      </c>
      <c r="D14" s="22">
        <v>75</v>
      </c>
      <c r="E14" s="21">
        <v>128058</v>
      </c>
      <c r="F14" s="9">
        <f t="shared" si="0"/>
        <v>1707.44</v>
      </c>
      <c r="G14" s="17" t="s">
        <v>4</v>
      </c>
      <c r="H14" s="2"/>
    </row>
    <row r="15" spans="1:8" x14ac:dyDescent="0.25">
      <c r="A15" s="2"/>
      <c r="B15" s="42" t="s">
        <v>120</v>
      </c>
      <c r="C15" s="28">
        <v>2016</v>
      </c>
      <c r="D15" s="22">
        <v>75</v>
      </c>
      <c r="E15" s="21">
        <v>37760</v>
      </c>
      <c r="F15" s="9">
        <f t="shared" si="0"/>
        <v>503.46666666666664</v>
      </c>
      <c r="G15" s="17" t="s">
        <v>4</v>
      </c>
      <c r="H15" s="2"/>
    </row>
    <row r="16" spans="1:8" x14ac:dyDescent="0.25">
      <c r="A16" s="2"/>
      <c r="B16" s="42" t="s">
        <v>121</v>
      </c>
      <c r="C16" s="28">
        <v>2016</v>
      </c>
      <c r="D16" s="22">
        <v>50</v>
      </c>
      <c r="E16" s="21">
        <v>284154</v>
      </c>
      <c r="F16" s="9">
        <f t="shared" si="0"/>
        <v>5683.08</v>
      </c>
      <c r="G16" s="17" t="s">
        <v>4</v>
      </c>
      <c r="H16" s="2"/>
    </row>
    <row r="17" spans="1:8" x14ac:dyDescent="0.25">
      <c r="A17" s="2"/>
      <c r="B17" s="42" t="s">
        <v>119</v>
      </c>
      <c r="C17" s="28">
        <v>2016</v>
      </c>
      <c r="D17" s="22">
        <v>75</v>
      </c>
      <c r="E17" s="21">
        <v>230768</v>
      </c>
      <c r="F17" s="9">
        <f t="shared" si="0"/>
        <v>3076.9066666666668</v>
      </c>
      <c r="G17" s="17" t="s">
        <v>4</v>
      </c>
      <c r="H17" s="2"/>
    </row>
    <row r="18" spans="1:8" x14ac:dyDescent="0.25">
      <c r="A18" s="2"/>
      <c r="B18" s="42" t="s">
        <v>119</v>
      </c>
      <c r="C18" s="28">
        <v>2016</v>
      </c>
      <c r="D18" s="22">
        <v>75</v>
      </c>
      <c r="E18" s="21">
        <v>222108</v>
      </c>
      <c r="F18" s="9">
        <f t="shared" si="0"/>
        <v>2961.44</v>
      </c>
      <c r="G18" s="17" t="s">
        <v>4</v>
      </c>
      <c r="H18" s="2"/>
    </row>
    <row r="19" spans="1:8" x14ac:dyDescent="0.25">
      <c r="A19" s="2"/>
      <c r="B19" s="42" t="s">
        <v>118</v>
      </c>
      <c r="C19" s="28">
        <v>2016</v>
      </c>
      <c r="D19" s="22">
        <v>75</v>
      </c>
      <c r="E19" s="21">
        <v>380551</v>
      </c>
      <c r="F19" s="9">
        <f t="shared" si="0"/>
        <v>5074.0133333333333</v>
      </c>
      <c r="G19" s="17" t="s">
        <v>4</v>
      </c>
      <c r="H19" s="2"/>
    </row>
    <row r="20" spans="1:8" x14ac:dyDescent="0.25">
      <c r="A20" s="2"/>
      <c r="B20" s="42" t="s">
        <v>120</v>
      </c>
      <c r="C20" s="28">
        <v>2016</v>
      </c>
      <c r="D20" s="22">
        <v>75</v>
      </c>
      <c r="E20" s="21">
        <v>171304</v>
      </c>
      <c r="F20" s="9">
        <f t="shared" si="0"/>
        <v>2284.0533333333333</v>
      </c>
      <c r="G20" s="17" t="s">
        <v>4</v>
      </c>
      <c r="H20" s="2"/>
    </row>
    <row r="21" spans="1:8" x14ac:dyDescent="0.25">
      <c r="A21" s="2"/>
      <c r="B21" s="42" t="s">
        <v>122</v>
      </c>
      <c r="C21" s="28">
        <v>2016</v>
      </c>
      <c r="D21" s="22">
        <v>75</v>
      </c>
      <c r="E21" s="21">
        <v>11050742</v>
      </c>
      <c r="F21" s="9">
        <f t="shared" si="0"/>
        <v>147343.22666666665</v>
      </c>
      <c r="G21" s="17" t="s">
        <v>4</v>
      </c>
      <c r="H21" s="2"/>
    </row>
    <row r="22" spans="1:8" x14ac:dyDescent="0.25">
      <c r="A22" s="2"/>
      <c r="B22" s="42" t="s">
        <v>120</v>
      </c>
      <c r="C22" s="28">
        <v>2016</v>
      </c>
      <c r="D22" s="22">
        <v>75</v>
      </c>
      <c r="E22" s="21">
        <v>289178</v>
      </c>
      <c r="F22" s="9">
        <f t="shared" si="0"/>
        <v>3855.7066666666665</v>
      </c>
      <c r="G22" s="17" t="s">
        <v>4</v>
      </c>
      <c r="H22" s="2"/>
    </row>
    <row r="23" spans="1:8" x14ac:dyDescent="0.25">
      <c r="A23" s="2"/>
      <c r="B23" s="42" t="s">
        <v>123</v>
      </c>
      <c r="C23" s="28">
        <v>2016</v>
      </c>
      <c r="D23" s="22">
        <v>8</v>
      </c>
      <c r="E23" s="21">
        <v>678153</v>
      </c>
      <c r="F23" s="9">
        <f t="shared" si="0"/>
        <v>84769.125</v>
      </c>
      <c r="G23" s="17" t="s">
        <v>4</v>
      </c>
      <c r="H23" s="2"/>
    </row>
    <row r="24" spans="1:8" x14ac:dyDescent="0.25">
      <c r="A24" s="2"/>
      <c r="B24" s="42" t="s">
        <v>119</v>
      </c>
      <c r="C24" s="28">
        <v>2016</v>
      </c>
      <c r="D24" s="22">
        <v>75</v>
      </c>
      <c r="E24" s="21">
        <v>472404</v>
      </c>
      <c r="F24" s="9">
        <f t="shared" si="0"/>
        <v>6298.72</v>
      </c>
      <c r="G24" s="17" t="s">
        <v>4</v>
      </c>
      <c r="H24" s="2"/>
    </row>
    <row r="25" spans="1:8" x14ac:dyDescent="0.25">
      <c r="A25" s="2"/>
      <c r="B25" s="42" t="s">
        <v>118</v>
      </c>
      <c r="C25" s="28">
        <v>2016</v>
      </c>
      <c r="D25" s="22">
        <v>75</v>
      </c>
      <c r="E25" s="21">
        <v>949704</v>
      </c>
      <c r="F25" s="9">
        <f t="shared" si="0"/>
        <v>12662.72</v>
      </c>
      <c r="G25" s="17" t="s">
        <v>4</v>
      </c>
      <c r="H25" s="2"/>
    </row>
    <row r="26" spans="1:8" x14ac:dyDescent="0.25">
      <c r="A26" s="2"/>
      <c r="B26" s="42" t="s">
        <v>119</v>
      </c>
      <c r="C26" s="28">
        <v>2016</v>
      </c>
      <c r="D26" s="22">
        <v>75</v>
      </c>
      <c r="E26" s="21">
        <v>32258</v>
      </c>
      <c r="F26" s="9">
        <f t="shared" si="0"/>
        <v>430.10666666666668</v>
      </c>
      <c r="G26" s="17" t="s">
        <v>4</v>
      </c>
      <c r="H26" s="2"/>
    </row>
    <row r="27" spans="1:8" x14ac:dyDescent="0.25">
      <c r="A27" s="2"/>
      <c r="B27" s="42" t="s">
        <v>119</v>
      </c>
      <c r="C27" s="28">
        <v>2016</v>
      </c>
      <c r="D27" s="22">
        <v>75</v>
      </c>
      <c r="E27" s="21">
        <v>745059</v>
      </c>
      <c r="F27" s="9">
        <f t="shared" si="0"/>
        <v>9934.1200000000008</v>
      </c>
      <c r="G27" s="17" t="s">
        <v>4</v>
      </c>
      <c r="H27" s="2"/>
    </row>
    <row r="28" spans="1:8" x14ac:dyDescent="0.25">
      <c r="A28" s="2"/>
      <c r="B28" s="42" t="s">
        <v>118</v>
      </c>
      <c r="C28" s="28">
        <v>2016</v>
      </c>
      <c r="D28" s="22">
        <v>75</v>
      </c>
      <c r="E28" s="21">
        <v>165913</v>
      </c>
      <c r="F28" s="9">
        <f t="shared" si="0"/>
        <v>2212.1733333333332</v>
      </c>
      <c r="G28" s="17" t="s">
        <v>4</v>
      </c>
      <c r="H28" s="2"/>
    </row>
    <row r="29" spans="1:8" x14ac:dyDescent="0.25">
      <c r="A29" s="2"/>
      <c r="B29" s="42" t="s">
        <v>124</v>
      </c>
      <c r="C29" s="28">
        <v>2016</v>
      </c>
      <c r="D29" s="22">
        <v>5</v>
      </c>
      <c r="E29" s="21">
        <v>254558</v>
      </c>
      <c r="F29" s="9">
        <f t="shared" si="0"/>
        <v>50911.6</v>
      </c>
      <c r="G29" s="17" t="s">
        <v>4</v>
      </c>
      <c r="H29" s="2"/>
    </row>
    <row r="30" spans="1:8" x14ac:dyDescent="0.25">
      <c r="A30" s="2"/>
      <c r="B30" s="42" t="s">
        <v>118</v>
      </c>
      <c r="C30" s="28">
        <v>2016</v>
      </c>
      <c r="D30" s="22">
        <v>75</v>
      </c>
      <c r="E30" s="21">
        <v>38741</v>
      </c>
      <c r="F30" s="9">
        <f t="shared" si="0"/>
        <v>516.54666666666662</v>
      </c>
      <c r="G30" s="17" t="s">
        <v>4</v>
      </c>
      <c r="H30" s="2"/>
    </row>
    <row r="31" spans="1:8" x14ac:dyDescent="0.25">
      <c r="A31" s="2"/>
      <c r="B31" s="42" t="s">
        <v>119</v>
      </c>
      <c r="C31" s="28">
        <v>2016</v>
      </c>
      <c r="D31" s="22">
        <v>75</v>
      </c>
      <c r="E31" s="21">
        <v>1664</v>
      </c>
      <c r="F31" s="9">
        <f t="shared" si="0"/>
        <v>22.186666666666667</v>
      </c>
      <c r="G31" s="17" t="s">
        <v>4</v>
      </c>
      <c r="H31" s="2"/>
    </row>
    <row r="32" spans="1:8" x14ac:dyDescent="0.25">
      <c r="A32" s="2"/>
      <c r="B32" s="42" t="s">
        <v>124</v>
      </c>
      <c r="C32" s="28">
        <v>2016</v>
      </c>
      <c r="D32" s="22">
        <v>5</v>
      </c>
      <c r="E32" s="21">
        <v>256625</v>
      </c>
      <c r="F32" s="9">
        <f t="shared" si="0"/>
        <v>51325</v>
      </c>
      <c r="G32" s="17" t="s">
        <v>4</v>
      </c>
      <c r="H32" s="2"/>
    </row>
    <row r="33" spans="1:8" x14ac:dyDescent="0.25">
      <c r="A33" s="2"/>
      <c r="B33" s="42" t="s">
        <v>123</v>
      </c>
      <c r="C33" s="28">
        <v>2016</v>
      </c>
      <c r="D33" s="22">
        <v>8</v>
      </c>
      <c r="E33" s="21">
        <v>24904</v>
      </c>
      <c r="F33" s="9">
        <f t="shared" si="0"/>
        <v>3113</v>
      </c>
      <c r="G33" s="17" t="s">
        <v>4</v>
      </c>
      <c r="H33" s="2"/>
    </row>
    <row r="34" spans="1:8" x14ac:dyDescent="0.25">
      <c r="A34" s="2"/>
      <c r="B34" s="42" t="s">
        <v>125</v>
      </c>
      <c r="C34" s="28">
        <v>2016</v>
      </c>
      <c r="D34" s="22">
        <v>25</v>
      </c>
      <c r="E34" s="21">
        <v>558255</v>
      </c>
      <c r="F34" s="9">
        <f t="shared" si="0"/>
        <v>22330.2</v>
      </c>
      <c r="G34" s="17" t="s">
        <v>4</v>
      </c>
      <c r="H34" s="2"/>
    </row>
    <row r="35" spans="1:8" x14ac:dyDescent="0.25">
      <c r="A35" s="2"/>
      <c r="B35" s="91" t="s">
        <v>54</v>
      </c>
      <c r="C35" s="92"/>
      <c r="D35" s="92"/>
      <c r="E35" s="93"/>
      <c r="F35" s="15">
        <f>SUM(F10:F34)</f>
        <v>473341.60499999998</v>
      </c>
      <c r="G35" s="16" t="s">
        <v>4</v>
      </c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</sheetData>
  <sheetProtection password="DFE9" sheet="1" objects="1" scenarios="1"/>
  <mergeCells count="4">
    <mergeCell ref="B35:E3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12661365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12750000</v>
      </c>
      <c r="H10" s="17" t="s">
        <v>4</v>
      </c>
      <c r="I10" s="2"/>
    </row>
    <row r="11" spans="1:9" x14ac:dyDescent="0.25">
      <c r="A11" s="2"/>
      <c r="B11" s="91" t="s">
        <v>145</v>
      </c>
      <c r="C11" s="92"/>
      <c r="D11" s="92"/>
      <c r="E11" s="92"/>
      <c r="F11" s="93"/>
      <c r="G11" s="15">
        <f>G9-G10</f>
        <v>-88635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1585306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2600000</v>
      </c>
      <c r="H16" s="17" t="s">
        <v>4</v>
      </c>
      <c r="I16" s="2"/>
    </row>
    <row r="17" spans="1:9" x14ac:dyDescent="0.25">
      <c r="A17" s="2"/>
      <c r="B17" s="91" t="s">
        <v>146</v>
      </c>
      <c r="C17" s="92"/>
      <c r="D17" s="92"/>
      <c r="E17" s="92"/>
      <c r="F17" s="93"/>
      <c r="G17" s="15">
        <f>G15-G16</f>
        <v>-1014694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100553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25000</v>
      </c>
      <c r="H22" s="17" t="s">
        <v>4</v>
      </c>
      <c r="I22" s="2"/>
    </row>
    <row r="23" spans="1:9" x14ac:dyDescent="0.25">
      <c r="A23" s="2"/>
      <c r="B23" s="91" t="s">
        <v>147</v>
      </c>
      <c r="C23" s="92"/>
      <c r="D23" s="92"/>
      <c r="E23" s="92"/>
      <c r="F23" s="93"/>
      <c r="G23" s="15">
        <f>G21-G22</f>
        <v>75553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2016'!F35</f>
        <v>473341.60499999998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1427666.6666666667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-954325.06166666676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38668130.801215686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8988556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2309863.3050000002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555533.27666666708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1787052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13641004.581666667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387050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25000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412050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-2029400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-21197369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-30467640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-53694409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-39641354.418333337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38650904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448873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39099777</v>
      </c>
      <c r="F35" s="25" t="s">
        <v>4</v>
      </c>
      <c r="G35" s="12">
        <f>-E35</f>
        <v>-39099777</v>
      </c>
      <c r="H35" s="25" t="s">
        <v>4</v>
      </c>
      <c r="I35" s="2"/>
    </row>
    <row r="36" spans="1:9" x14ac:dyDescent="0.25">
      <c r="A36" s="2"/>
      <c r="B36" s="91" t="s">
        <v>140</v>
      </c>
      <c r="C36" s="92"/>
      <c r="D36" s="92"/>
      <c r="E36" s="92"/>
      <c r="F36" s="93"/>
      <c r="G36" s="15">
        <f>$G$9+$G$28+$G$30+$G$35</f>
        <v>-431646.1987843141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138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139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134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152</v>
      </c>
      <c r="C16" s="85"/>
      <c r="D16" s="85"/>
      <c r="E16" s="86"/>
      <c r="F16" s="100" t="s">
        <v>135</v>
      </c>
      <c r="G16" s="100"/>
      <c r="H16" s="2"/>
    </row>
    <row r="17" spans="1:8" x14ac:dyDescent="0.25">
      <c r="A17" s="2"/>
      <c r="B17" s="79" t="s">
        <v>149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136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137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2017-09-12T17:08:03Z</dcterms:modified>
</cp:coreProperties>
</file>