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2" i="11" l="1"/>
  <c r="F11" i="21" l="1"/>
  <c r="F12" i="21" s="1"/>
  <c r="D11" i="21"/>
  <c r="D12" i="21" l="1"/>
  <c r="K18" i="22" s="1"/>
  <c r="F11" i="20"/>
  <c r="F12" i="20" s="1"/>
  <c r="D11" i="20"/>
  <c r="D12" i="20" s="1"/>
  <c r="E17" i="22" s="1"/>
  <c r="G17" i="22" l="1"/>
  <c r="E20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3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4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<sst xmlns="http://schemas.openxmlformats.org/spreadsheetml/2006/main" count="321" uniqueCount="145">
  <si>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</si>
  <si>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</si>
  <si>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</si>
  <si>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</si>
  <si>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</si>
  <si>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</si>
  <si>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</si>
  <si>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</si>
  <si>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</si>
  <si>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</si>
  <si>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</si>
  <si>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</si>
  <si>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</si>
  <si>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</si>
  <si>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</si>
  <si>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</si>
  <si>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</si>
  <si>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</si>
  <si>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</si>
  <si>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</si>
  <si>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</si>
  <si>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</si>
  <si>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</si>
  <si>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</si>
  <si>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</si>
  <si>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</si>
  <si>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</si>
  <si>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</si>
  <si>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</si>
  <si>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</si>
  <si>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</si>
  <si>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</si>
  <si>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</si>
  <si>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</si>
  <si>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</si>
  <si>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</si>
  <si>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</si>
  <si>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</si>
  <si>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</si>
  <si>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</si>
  <si>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</si>
  <si>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</si>
  <si>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</si>
  <si>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</si>
  <si>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</si>
  <si>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</si>
  <si>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</si>
  <si>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</si>
  <si>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</si>
  <si>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</si>
  <si>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</si>
  <si>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</si>
  <si>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</si>
  <si>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</si>
  <si>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</si>
  <si>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</si>
  <si>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</si>
  <si>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</si>
  <si>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</si>
  <si>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</si>
  <si>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</si>
  <si>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</si>
  <si>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</si>
  <si>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</si>
  <si>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</si>
  <si>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</si>
  <si>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</si>
  <si>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</si>
  <si>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</si>
  <si>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</si>
  <si>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</si>
  <si>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</si>
  <si>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</si>
  <si>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</si>
  <si>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</si>
  <si>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</si>
  <si>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</si>
  <si>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</si>
  <si>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</si>
  <si>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</si>
  <si>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</si>
  <si>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</si>
  <si>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</si>
  <si>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</si>
  <si>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</si>
  <si>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</si>
  <si>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</si>
  <si>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</si>
  <si>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</si>
  <si>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</si>
  <si>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</si>
  <si>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</si>
  <si>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</si>
  <si>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</si>
  <si>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</si>
  <si>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</si>
  <si>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</si>
  <si>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</si>
  <si>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</si>
  <si>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</si>
  <si>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</si>
  <si>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</si>
  <si>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</si>
  <si>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</si>
  <si>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</si>
  <si>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</si>
  <si>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</si>
  <si>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</si>
  <si>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</si>
  <si>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</si>
  <si>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</si>
  <si>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</si>
  <si>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</si>
  <si>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</si>
  <si>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</si>
  <si>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</si>
  <si>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</si>
  <si>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 50mm &lt; Ledningsnet ≤ Ø110 mm</t>
  </si>
  <si>
    <t>Ventiler på Ø 50mm &lt; Ledningsnet ≤ Ø110 mm</t>
  </si>
  <si>
    <t>Afregningsmålere, elektroniske ≤ Ø 110mm (Qn 10)</t>
  </si>
  <si>
    <t>Arbejdsplads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</si>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</sst>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5063770.582558509</v>
      </c>
      <c r="F9" s="13" t="s">
        <v>4</v>
      </c>
      <c r="G9" s="48">
        <v>5072065.5205955869</v>
      </c>
      <c r="H9" s="13" t="s">
        <v>4</v>
      </c>
      <c r="I9" s="48">
        <v>5080752.0178250028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2076879.7647430941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1891623.603948371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2041102.4880082367</v>
      </c>
      <c r="L12" s="8" t="s">
        <v>4</v>
      </c>
      <c r="M12" s="2"/>
    </row>
    <row r="13" spans="1:13" x14ac:dyDescent="0.25">
      <c r="A13" s="2"/>
      <c r="B13" s="46" t="s">
        <v>144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-254093.85059325147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-154612.95649800004</v>
      </c>
      <c r="F14" s="8" t="s">
        <v>4</v>
      </c>
      <c r="G14" s="9">
        <f>E14*(1+$E$25/100)</f>
        <v>-157318.68323671506</v>
      </c>
      <c r="H14" s="8" t="s">
        <v>4</v>
      </c>
      <c r="I14" s="9">
        <f>G14*(1+$E$25/100)</f>
        <v>-160071.76019335759</v>
      </c>
      <c r="J14" s="8" t="s">
        <v>4</v>
      </c>
      <c r="K14" s="51">
        <f>I14*(1+$E$25/100)</f>
        <v>-162873.01599674136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-206674.08666666667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472995.89453464095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-2705.7267387150009</v>
      </c>
      <c r="F19" s="8" t="s">
        <v>4</v>
      </c>
      <c r="G19" s="42">
        <f>(G17+G14)*($E$25/100)</f>
        <v>-2753.0769566425138</v>
      </c>
      <c r="H19" s="8" t="s">
        <v>4</v>
      </c>
      <c r="I19" s="42">
        <f>(I17+I14)*($E$25/100)</f>
        <v>-2801.2558033837581</v>
      </c>
      <c r="J19" s="8" t="s">
        <v>4</v>
      </c>
      <c r="K19" s="42">
        <f>SUM(K10:K14,K17:K18)*($E$25/100)</f>
        <v>97871.182326919923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-64249.998639303849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4906451.8993217945</v>
      </c>
      <c r="F21" s="38" t="s">
        <v>4</v>
      </c>
      <c r="G21" s="49">
        <f>SUM(G9:G20)</f>
        <v>4911993.7604022287</v>
      </c>
      <c r="H21" s="38" t="s">
        <v>4</v>
      </c>
      <c r="I21" s="49">
        <f>SUM(I9:I20)</f>
        <v>4917879.0018282617</v>
      </c>
      <c r="J21" s="38" t="s">
        <v>4</v>
      </c>
      <c r="K21" s="52">
        <f>SUM(K9:K20)</f>
        <v>5892581.9816652993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1971551.3877647186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1795690.4414032041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1937588.5456231199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5704830.3747910429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121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122</v>
      </c>
      <c r="C11" s="96"/>
      <c r="D11" s="96"/>
      <c r="E11" s="55">
        <v>34900.870799999997</v>
      </c>
      <c r="F11" s="17" t="s">
        <v>4</v>
      </c>
      <c r="G11" s="21">
        <v>37322</v>
      </c>
      <c r="H11" s="17" t="s">
        <v>4</v>
      </c>
      <c r="I11" s="2"/>
    </row>
    <row r="12" spans="1:9" x14ac:dyDescent="0.25">
      <c r="A12" s="2"/>
      <c r="B12" s="95" t="s">
        <v>123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124</v>
      </c>
      <c r="C13" s="96"/>
      <c r="D13" s="96"/>
      <c r="E13" s="55">
        <v>32399.4126</v>
      </c>
      <c r="F13" s="17" t="s">
        <v>4</v>
      </c>
      <c r="G13" s="21">
        <v>4235</v>
      </c>
      <c r="H13" s="17" t="s">
        <v>4</v>
      </c>
      <c r="I13" s="2"/>
    </row>
    <row r="14" spans="1:9" x14ac:dyDescent="0.25">
      <c r="A14" s="2"/>
      <c r="B14" s="95" t="s">
        <v>125</v>
      </c>
      <c r="C14" s="96"/>
      <c r="D14" s="96"/>
      <c r="E14" s="55">
        <v>1845989.4822</v>
      </c>
      <c r="F14" s="17" t="s">
        <v>4</v>
      </c>
      <c r="G14" s="21">
        <v>1719779</v>
      </c>
      <c r="H14" s="17" t="s">
        <v>4</v>
      </c>
      <c r="I14" s="2"/>
    </row>
    <row r="15" spans="1:9" x14ac:dyDescent="0.25">
      <c r="A15" s="2"/>
      <c r="B15" s="95" t="s">
        <v>126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127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128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-151953.76560000004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-154612.95649800004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-5784766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-4045211.4867724869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-1739554.5132275131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-579851.50440917106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18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807083</v>
      </c>
      <c r="F10" s="9">
        <f>E10/D10</f>
        <v>10761.106666666667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75</v>
      </c>
      <c r="E11" s="21">
        <v>121023</v>
      </c>
      <c r="F11" s="9">
        <f t="shared" ref="F11:F13" si="0">E11/D11</f>
        <v>1613.64</v>
      </c>
      <c r="G11" s="17" t="s">
        <v>4</v>
      </c>
      <c r="H11" s="2"/>
    </row>
    <row r="12" spans="1:8" ht="26.25" x14ac:dyDescent="0.25">
      <c r="A12" s="2"/>
      <c r="B12" s="43" t="s">
        <v>119</v>
      </c>
      <c r="C12" s="28">
        <v>2016</v>
      </c>
      <c r="D12" s="22">
        <v>10</v>
      </c>
      <c r="E12" s="21">
        <v>603381</v>
      </c>
      <c r="F12" s="9">
        <f>E12/D12</f>
        <v>60338.1</v>
      </c>
      <c r="G12" s="17" t="s">
        <v>4</v>
      </c>
      <c r="H12" s="2"/>
    </row>
    <row r="13" spans="1:8" x14ac:dyDescent="0.25">
      <c r="A13" s="2"/>
      <c r="B13" s="43" t="s">
        <v>120</v>
      </c>
      <c r="C13" s="28">
        <v>2016</v>
      </c>
      <c r="D13" s="22">
        <v>5</v>
      </c>
      <c r="E13" s="21">
        <v>20572</v>
      </c>
      <c r="F13" s="9">
        <f t="shared" si="0"/>
        <v>4114.3999999999996</v>
      </c>
      <c r="G13" s="17" t="s">
        <v>4</v>
      </c>
      <c r="H13" s="2"/>
    </row>
    <row r="14" spans="1:8" x14ac:dyDescent="0.25">
      <c r="A14" s="2"/>
      <c r="B14" s="91" t="s">
        <v>52</v>
      </c>
      <c r="C14" s="92"/>
      <c r="D14" s="92"/>
      <c r="E14" s="93"/>
      <c r="F14" s="15">
        <f>SUM(F10:F13)</f>
        <v>76827.246666666659</v>
      </c>
      <c r="G14" s="16" t="s">
        <v>4</v>
      </c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</sheetData>
  <sheetProtection password="DFE9" sheet="1" objects="1" scenarios="1"/>
  <mergeCells count="4">
    <mergeCell ref="B14:E14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135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1797932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2008400</v>
      </c>
      <c r="H10" s="17" t="s">
        <v>4</v>
      </c>
      <c r="I10" s="2"/>
    </row>
    <row r="11" spans="1:9" x14ac:dyDescent="0.25">
      <c r="A11" s="2"/>
      <c r="B11" s="91" t="s">
        <v>136</v>
      </c>
      <c r="C11" s="92"/>
      <c r="D11" s="92"/>
      <c r="E11" s="92"/>
      <c r="F11" s="93"/>
      <c r="G11" s="15">
        <f>G9-G10</f>
        <v>-210468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137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-25330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-25000</v>
      </c>
      <c r="H16" s="17" t="s">
        <v>4</v>
      </c>
      <c r="I16" s="2"/>
    </row>
    <row r="17" spans="1:9" x14ac:dyDescent="0.25">
      <c r="A17" s="2"/>
      <c r="B17" s="91" t="s">
        <v>137</v>
      </c>
      <c r="C17" s="92"/>
      <c r="D17" s="92"/>
      <c r="E17" s="92"/>
      <c r="F17" s="93"/>
      <c r="G17" s="15">
        <f>G15-G16</f>
        <v>-330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138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58830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73800</v>
      </c>
      <c r="H22" s="17" t="s">
        <v>4</v>
      </c>
      <c r="I22" s="2"/>
    </row>
    <row r="23" spans="1:9" x14ac:dyDescent="0.25">
      <c r="A23" s="2"/>
      <c r="B23" s="91" t="s">
        <v>138</v>
      </c>
      <c r="C23" s="92"/>
      <c r="D23" s="92"/>
      <c r="E23" s="92"/>
      <c r="F23" s="93"/>
      <c r="G23" s="15">
        <f>G21-G22</f>
        <v>-14970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139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139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2016'!F14</f>
        <v>76827.246666666659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57733.333333333328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19093.91333333333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5840437.8945346409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1376443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203090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27364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115467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1722364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31490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31490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-1552059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-1552059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201795</v>
      </c>
      <c r="F28" s="25" t="s">
        <v>4</v>
      </c>
      <c r="G28" s="1">
        <f>IF(E28&lt;0,0,-E28)</f>
        <v>-201795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468349</v>
      </c>
      <c r="F30" s="25" t="s">
        <v>4</v>
      </c>
      <c r="G30" s="12">
        <f>-$E$30</f>
        <v>-468349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4697298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0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4697298</v>
      </c>
      <c r="F35" s="25" t="s">
        <v>4</v>
      </c>
      <c r="G35" s="12">
        <f>-E35</f>
        <v>-4697298</v>
      </c>
      <c r="H35" s="25" t="s">
        <v>4</v>
      </c>
      <c r="I35" s="2"/>
    </row>
    <row r="36" spans="1:9" x14ac:dyDescent="0.25">
      <c r="A36" s="2"/>
      <c r="B36" s="91" t="s">
        <v>134</v>
      </c>
      <c r="C36" s="92"/>
      <c r="D36" s="92"/>
      <c r="E36" s="92"/>
      <c r="F36" s="93"/>
      <c r="G36" s="15">
        <f>$G$9+$G$28+$G$30+$G$35</f>
        <v>472995.89453464095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132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133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142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143</v>
      </c>
      <c r="C16" s="86"/>
      <c r="D16" s="86"/>
      <c r="E16" s="87"/>
      <c r="F16" s="100" t="s">
        <v>129</v>
      </c>
      <c r="G16" s="100"/>
      <c r="H16" s="2"/>
    </row>
    <row r="17" spans="1:8" x14ac:dyDescent="0.25">
      <c r="A17" s="2"/>
      <c r="B17" s="79" t="s">
        <v>141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130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131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140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2017-09-13T13:06:46Z</dcterms:modified>
</cp:coreProperties>
</file>