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l="1"/>
  <c r="K18" i="22" s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<sst xmlns="http://schemas.openxmlformats.org/spreadsheetml/2006/main" count="319" uniqueCount="144">
  <si>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</si>
  <si>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</si>
  <si>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</si>
  <si>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</si>
  <si>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</si>
  <si>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</si>
  <si>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</si>
  <si>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</si>
  <si>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</si>
  <si>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</si>
  <si>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</si>
  <si>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</si>
  <si>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</si>
  <si>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</si>
  <si>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</si>
  <si>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</si>
  <si>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</si>
  <si>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</si>
  <si>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</si>
  <si>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</si>
  <si>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</si>
  <si>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</si>
  <si>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</si>
  <si>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</si>
  <si>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</si>
  <si>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</si>
  <si>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</si>
  <si>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</si>
  <si>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</si>
  <si>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</si>
  <si>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</si>
  <si>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</si>
  <si>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</si>
  <si>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</si>
  <si>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</si>
  <si>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</si>
  <si>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</si>
  <si>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</si>
  <si>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</si>
  <si>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</si>
  <si>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</si>
  <si>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</si>
  <si>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</si>
  <si>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</si>
  <si>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</si>
  <si>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</si>
  <si>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</si>
  <si>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</si>
  <si>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</si>
  <si>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</si>
  <si>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</si>
  <si>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</si>
  <si>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</si>
  <si>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</si>
  <si>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</si>
  <si>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</si>
  <si>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</si>
  <si>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</si>
  <si>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</si>
  <si>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</si>
  <si>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</si>
  <si>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</si>
  <si>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</si>
  <si>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</si>
  <si>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</si>
  <si>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</si>
  <si>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</si>
  <si>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</si>
  <si>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</si>
  <si>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</si>
  <si>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</si>
  <si>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</si>
  <si>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</si>
  <si>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</si>
  <si>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</si>
  <si>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</si>
  <si>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</si>
  <si>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</si>
  <si>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</si>
  <si>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</si>
  <si>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</si>
  <si>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</si>
  <si>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</si>
  <si>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</si>
  <si>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</si>
  <si>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</si>
  <si>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</si>
  <si>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</si>
  <si>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</si>
  <si>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</si>
  <si>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</si>
  <si>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</si>
  <si>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</si>
  <si>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</si>
  <si>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</si>
  <si>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</si>
  <si>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</si>
  <si>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</si>
  <si>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</si>
  <si>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</si>
  <si>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</si>
  <si>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</si>
  <si>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</si>
  <si>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</si>
  <si>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</si>
  <si>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</si>
  <si>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</si>
  <si>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</si>
  <si>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</si>
  <si>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</si>
  <si>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</si>
  <si>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</si>
  <si>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</si>
  <si>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</si>
  <si>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</si>
  <si>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</si>
  <si>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</si>
  <si>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Kontorinventar</t>
  </si>
  <si>
    <t>Beluftningsanlæg, iltningstrappe, Kontruktioner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</si>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</sst>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6884304.5253223069</v>
      </c>
      <c r="F9" s="13" t="s">
        <v>4</v>
      </c>
      <c r="G9" s="48">
        <v>6908264.9902499923</v>
      </c>
      <c r="H9" s="13" t="s">
        <v>4</v>
      </c>
      <c r="I9" s="48">
        <v>6932829.5292542344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1555654.0109250594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2575230.2541112485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3388738.0389742185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-266134.50229017576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-148546.9768090001</v>
      </c>
      <c r="F14" s="8" t="s">
        <v>4</v>
      </c>
      <c r="G14" s="9">
        <f>E14*(1+$E$25/100)</f>
        <v>-151146.54890315761</v>
      </c>
      <c r="H14" s="8" t="s">
        <v>4</v>
      </c>
      <c r="I14" s="9">
        <f>G14*(1+$E$25/100)</f>
        <v>-153791.61350896288</v>
      </c>
      <c r="J14" s="8" t="s">
        <v>4</v>
      </c>
      <c r="K14" s="51">
        <f>I14*(1+$E$25/100)</f>
        <v>-156482.96674536975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-8101.3066666666673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-1462157.9641362028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-2599.5720941575019</v>
      </c>
      <c r="F19" s="8" t="s">
        <v>4</v>
      </c>
      <c r="G19" s="42">
        <f>(G17+G14)*($E$25/100)</f>
        <v>-2645.0646058052585</v>
      </c>
      <c r="H19" s="8" t="s">
        <v>4</v>
      </c>
      <c r="I19" s="42">
        <f>(I17+I14)*($E$25/100)</f>
        <v>-2691.3532364068506</v>
      </c>
      <c r="J19" s="8" t="s">
        <v>4</v>
      </c>
      <c r="K19" s="42">
        <f>SUM(K10:K14,K17:K18)*($E$25/100)</f>
        <v>124197.58461206217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-66850.509021101243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6733157.9764191499</v>
      </c>
      <c r="F21" s="38" t="s">
        <v>4</v>
      </c>
      <c r="G21" s="49">
        <f>SUM(G9:G20)</f>
        <v>6754473.3767410293</v>
      </c>
      <c r="H21" s="38" t="s">
        <v>4</v>
      </c>
      <c r="I21" s="49">
        <f>SUM(I9:I20)</f>
        <v>6776346.5625088643</v>
      </c>
      <c r="J21" s="38" t="s">
        <v>4</v>
      </c>
      <c r="K21" s="52">
        <f>SUM(K9:K20)</f>
        <v>5684092.6397630721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1476759.4524184889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2444628.1713061808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3216879.1361579597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7138266.7598826289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6056.8959999999997</v>
      </c>
      <c r="F11" s="17" t="s">
        <v>4</v>
      </c>
      <c r="G11" s="21">
        <v>6510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35388.012600000002</v>
      </c>
      <c r="F13" s="17" t="s">
        <v>4</v>
      </c>
      <c r="G13" s="21">
        <v>6785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3135092.2061999999</v>
      </c>
      <c r="F14" s="17" t="s">
        <v>4</v>
      </c>
      <c r="G14" s="21">
        <v>3017250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-145992.1148000001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-148546.9768090001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-2313232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-1625317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-687915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-229305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5</v>
      </c>
      <c r="E10" s="21">
        <v>50991</v>
      </c>
      <c r="F10" s="9">
        <f>E10/D10</f>
        <v>10198.200000000001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25</v>
      </c>
      <c r="E11" s="21">
        <v>12624</v>
      </c>
      <c r="F11" s="9">
        <f t="shared" ref="F11:F12" si="0">E11/D11</f>
        <v>504.96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34090</v>
      </c>
      <c r="F12" s="9">
        <f t="shared" si="0"/>
        <v>454.53333333333336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11157.693333333333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3050604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3089500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-38896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-363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-50000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49637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2016'!F13</f>
        <v>11157.693333333333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30000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-18842.306666666667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6556369.0358637972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2006073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297394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97208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60000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2460675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54132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54132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-97705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-97705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2417102</v>
      </c>
      <c r="F28" s="25" t="s">
        <v>4</v>
      </c>
      <c r="G28" s="1">
        <f>IF(E28&lt;0,0,-E28)</f>
        <v>-2417102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5601425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5601425</v>
      </c>
      <c r="F35" s="25" t="s">
        <v>4</v>
      </c>
      <c r="G35" s="12">
        <f>-E35</f>
        <v>-5601425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-1462157.9641362028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142</v>
      </c>
      <c r="C16" s="86"/>
      <c r="D16" s="86"/>
      <c r="E16" s="87"/>
      <c r="F16" s="100" t="s">
        <v>128</v>
      </c>
      <c r="G16" s="100"/>
      <c r="H16" s="2"/>
    </row>
    <row r="17" spans="1:8" x14ac:dyDescent="0.25">
      <c r="A17" s="2"/>
      <c r="B17" s="79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2017-09-13T13:07:11Z</dcterms:modified>
</cp:coreProperties>
</file>