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l="1"/>
  <c r="K18" i="22" s="1"/>
  <c r="F11" i="20"/>
  <c r="F12" i="20" s="1"/>
  <c r="D11" i="20"/>
  <c r="D12" i="20" s="1"/>
  <c r="E17" i="22" l="1"/>
  <c r="E20" i="22" s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<sst xmlns="http://schemas.openxmlformats.org/spreadsheetml/2006/main" count="319" uniqueCount="144">
  <si>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</si>
  <si>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</si>
  <si>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</si>
  <si>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</si>
  <si>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</si>
  <si>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</si>
  <si>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</si>
  <si>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</si>
  <si>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</si>
  <si>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</si>
  <si>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</si>
  <si>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</si>
  <si>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</si>
  <si>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</si>
  <si>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</si>
  <si>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</si>
  <si>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</si>
  <si>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</si>
  <si>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</si>
  <si>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</si>
  <si>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</si>
  <si>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</si>
  <si>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</si>
  <si>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</si>
  <si>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</si>
  <si>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</si>
  <si>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</si>
  <si>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</si>
  <si>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</si>
  <si>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</si>
  <si>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</si>
  <si>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</si>
  <si>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</si>
  <si>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</si>
  <si>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</si>
  <si>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</si>
  <si>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</si>
  <si>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</si>
  <si>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</si>
  <si>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</si>
  <si>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</si>
  <si>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</si>
  <si>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</si>
  <si>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</si>
  <si>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</si>
  <si>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</si>
  <si>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</si>
  <si>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</si>
  <si>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</si>
  <si>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</si>
  <si>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</si>
  <si>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</si>
  <si>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</si>
  <si>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</si>
  <si>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</si>
  <si>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</si>
  <si>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</si>
  <si>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</si>
  <si>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</si>
  <si>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</si>
  <si>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</si>
  <si>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</si>
  <si>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</si>
  <si>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</si>
  <si>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</si>
  <si>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</si>
  <si>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</si>
  <si>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</si>
  <si>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</si>
  <si>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</si>
  <si>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</si>
  <si>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</si>
  <si>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</si>
  <si>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</si>
  <si>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</si>
  <si>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</si>
  <si>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</si>
  <si>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</si>
  <si>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</si>
  <si>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</si>
  <si>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</si>
  <si>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</si>
  <si>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</si>
  <si>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</si>
  <si>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</si>
  <si>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</si>
  <si>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</si>
  <si>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</si>
  <si>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</si>
  <si>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</si>
  <si>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</si>
  <si>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</si>
  <si>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</si>
  <si>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</si>
  <si>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</si>
  <si>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</si>
  <si>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</si>
  <si>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</si>
  <si>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</si>
  <si>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</si>
  <si>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</si>
  <si>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</si>
  <si>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</si>
  <si>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</si>
  <si>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</si>
  <si>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</si>
  <si>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</si>
  <si>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</si>
  <si>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</si>
  <si>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</si>
  <si>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</si>
  <si>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</si>
  <si>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</si>
  <si>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</si>
  <si>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</si>
  <si>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</si>
  <si>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</si>
  <si>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Eternitledninger Ø 50mm &lt; Ledningsnet ≤ Ø110 mm</t>
  </si>
  <si>
    <t>Pumpestation (inkl. evt. hydrofor)/trykforøger, Mek./EL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</si>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</sst>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4613341.6572333314</v>
      </c>
      <c r="F9" s="13" t="s">
        <v>4</v>
      </c>
      <c r="G9" s="48">
        <v>4624407.5165275065</v>
      </c>
      <c r="H9" s="13" t="s">
        <v>4</v>
      </c>
      <c r="I9" s="48">
        <v>4635841.0741766598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1219310.8450118171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1941174.1551900737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1987114.8517266298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-201669.23194624871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-164596.70719799984</v>
      </c>
      <c r="F14" s="8" t="s">
        <v>4</v>
      </c>
      <c r="G14" s="9">
        <f>E14*(1+$E$25/100)</f>
        <v>-167477.14957396485</v>
      </c>
      <c r="H14" s="8" t="s">
        <v>4</v>
      </c>
      <c r="I14" s="9">
        <f>G14*(1+$E$25/100)</f>
        <v>-170407.99969150926</v>
      </c>
      <c r="J14" s="8" t="s">
        <v>4</v>
      </c>
      <c r="K14" s="51">
        <f>I14*(1+$E$25/100)</f>
        <v>-173390.13968611069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-131728.74666666667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-140703.4720570026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-2880.4423759649976</v>
      </c>
      <c r="F19" s="8" t="s">
        <v>4</v>
      </c>
      <c r="G19" s="42">
        <f>(G17+G14)*($E$25/100)</f>
        <v>-2930.8501175443853</v>
      </c>
      <c r="H19" s="8" t="s">
        <v>4</v>
      </c>
      <c r="I19" s="42">
        <f>(I17+I14)*($E$25/100)</f>
        <v>-2982.1399946014126</v>
      </c>
      <c r="J19" s="8" t="s">
        <v>4</v>
      </c>
      <c r="K19" s="42">
        <f>SUM(K10:K14,K17:K18)*($E$25/100)</f>
        <v>83519.458405182842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-51180.11575140198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4445864.5076593664</v>
      </c>
      <c r="F21" s="38" t="s">
        <v>4</v>
      </c>
      <c r="G21" s="49">
        <f>SUM(G9:G20)</f>
        <v>4453999.5168359969</v>
      </c>
      <c r="H21" s="38" t="s">
        <v>4</v>
      </c>
      <c r="I21" s="49">
        <f>SUM(I9:I20)</f>
        <v>4462450.9344905484</v>
      </c>
      <c r="J21" s="38" t="s">
        <v>4</v>
      </c>
      <c r="K21" s="52">
        <f>SUM(K9:K20)</f>
        <v>4532447.6042262735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1157473.8361885776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1842728.0502833549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1886338.8772311197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4886540.763703052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6825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4038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1830283.3929999999</v>
      </c>
      <c r="F14" s="17" t="s">
        <v>4</v>
      </c>
      <c r="G14" s="21">
        <v>1690054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-161765.80559999985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-164596.70719799984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-2117207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-1460724.5132275133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-656482.48677248671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-218827.49559082891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75</v>
      </c>
      <c r="E10" s="21">
        <v>106230</v>
      </c>
      <c r="F10" s="9">
        <f>E10/D10</f>
        <v>1416.4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25</v>
      </c>
      <c r="E11" s="21">
        <v>211647</v>
      </c>
      <c r="F11" s="9">
        <f t="shared" ref="F11:F12" si="0">E11/D11</f>
        <v>8465.8799999999992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318823</v>
      </c>
      <c r="F12" s="9">
        <f t="shared" si="0"/>
        <v>4250.9733333333334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14133.253333333332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1719265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1849970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-130705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9843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25000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-15157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14133.253333333332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14133.253333333332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4492945.5279429974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1465698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170061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13926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1652352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18757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18757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-358387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-358387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1312722</v>
      </c>
      <c r="F28" s="25" t="s">
        <v>4</v>
      </c>
      <c r="G28" s="1">
        <f>IF(E28&lt;0,0,-E28)</f>
        <v>-1312722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3291003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29924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3320927</v>
      </c>
      <c r="F35" s="25" t="s">
        <v>4</v>
      </c>
      <c r="G35" s="12">
        <f>-E35</f>
        <v>-3320927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-140703.4720570026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2017-09-13T13:07:28Z</dcterms:modified>
</cp:coreProperties>
</file>