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4" i="11" l="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K17" i="22"/>
  <c r="I20" i="22"/>
  <c r="E15" i="13"/>
  <c r="F11" i="11"/>
  <c r="F15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<sst xmlns="http://schemas.openxmlformats.org/spreadsheetml/2006/main" count="325" uniqueCount="146">
  <si>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</si>
  <si>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</si>
  <si>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</si>
  <si>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</si>
  <si>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</si>
  <si>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</si>
  <si>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</si>
  <si>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</si>
  <si>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</si>
  <si>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</si>
  <si>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</si>
  <si>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</si>
  <si>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</si>
  <si>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</si>
  <si>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</si>
  <si>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</si>
  <si>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</si>
  <si>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</si>
  <si>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</si>
  <si>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</si>
  <si>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</si>
  <si>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</si>
  <si>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</si>
  <si>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</si>
  <si>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</si>
  <si>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</si>
  <si>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</si>
  <si>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</si>
  <si>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</si>
  <si>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</si>
  <si>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</si>
  <si>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</si>
  <si>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</si>
  <si>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</si>
  <si>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</si>
  <si>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</si>
  <si>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</si>
  <si>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</si>
  <si>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</si>
  <si>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</si>
  <si>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</si>
  <si>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</si>
  <si>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</si>
  <si>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</si>
  <si>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</si>
  <si>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</si>
  <si>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</si>
  <si>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</si>
  <si>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</si>
  <si>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</si>
  <si>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</si>
  <si>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</si>
  <si>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</si>
  <si>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</si>
  <si>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</si>
  <si>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</si>
  <si>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</si>
  <si>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</si>
  <si>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</si>
  <si>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</si>
  <si>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</si>
  <si>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</si>
  <si>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</si>
  <si>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</si>
  <si>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</si>
  <si>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</si>
  <si>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</si>
  <si>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</si>
  <si>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</si>
  <si>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</si>
  <si>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</si>
  <si>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</si>
  <si>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</si>
  <si>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</si>
  <si>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</si>
  <si>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</si>
  <si>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</si>
  <si>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</si>
  <si>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</si>
  <si>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</si>
  <si>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</si>
  <si>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</si>
  <si>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</si>
  <si>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</si>
  <si>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</si>
  <si>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</si>
  <si>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</si>
  <si>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</si>
  <si>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</si>
  <si>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</si>
  <si>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</si>
  <si>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</si>
  <si>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</si>
  <si>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</si>
  <si>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</si>
  <si>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</si>
  <si>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</si>
  <si>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</si>
  <si>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</si>
  <si>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</si>
  <si>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</si>
  <si>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</si>
  <si>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</si>
  <si>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</si>
  <si>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</si>
  <si>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</si>
  <si>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</si>
  <si>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</si>
  <si>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</si>
  <si>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</si>
  <si>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</si>
  <si>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</si>
  <si>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</si>
  <si>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</si>
  <si>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</si>
  <si>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</si>
  <si>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</si>
  <si>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Opmåling til kort</t>
  </si>
  <si>
    <t>Køretøjer, små lastvogne (&lt; 3.500 kg.)</t>
  </si>
  <si>
    <t>Køretøjer, entreprenørmaskiner</t>
  </si>
  <si>
    <t>Ø 50mm &lt; Ledningsnet ≤ Ø110 mm</t>
  </si>
  <si>
    <t>Stik på ledningsnet,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</si>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</sst>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6460840.6720357547</v>
      </c>
      <c r="F9" s="13" t="s">
        <v>4</v>
      </c>
      <c r="G9" s="48">
        <v>6555480.6069274135</v>
      </c>
      <c r="H9" s="13" t="s">
        <v>4</v>
      </c>
      <c r="I9" s="48">
        <v>6556248.6720598368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2638619.5520312004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2532878.2526373407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1812110.9530233138</v>
      </c>
      <c r="L12" s="8" t="s">
        <v>4</v>
      </c>
      <c r="M12" s="2"/>
    </row>
    <row r="13" spans="1:13" x14ac:dyDescent="0.25">
      <c r="A13" s="2"/>
      <c r="B13" s="46" t="s">
        <v>145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-332198.09650329425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-70775.830119499951</v>
      </c>
      <c r="F14" s="8" t="s">
        <v>4</v>
      </c>
      <c r="G14" s="9">
        <f>E14*(1+$E$25/100)</f>
        <v>-72014.407146591198</v>
      </c>
      <c r="H14" s="8" t="s">
        <v>4</v>
      </c>
      <c r="I14" s="9">
        <f>G14*(1+$E$25/100)</f>
        <v>-73274.65927165655</v>
      </c>
      <c r="J14" s="8" t="s">
        <v>4</v>
      </c>
      <c r="K14" s="51">
        <f>I14*(1+$E$25/100)</f>
        <v>-74556.965808910551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-37426.066666666651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-183517.82795079425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-1238.5770270912492</v>
      </c>
      <c r="F19" s="8" t="s">
        <v>4</v>
      </c>
      <c r="G19" s="42">
        <f>(G17+G14)*($E$25/100)</f>
        <v>-1260.252125065346</v>
      </c>
      <c r="H19" s="8" t="s">
        <v>4</v>
      </c>
      <c r="I19" s="42">
        <f>(I17+I14)*($E$25/100)</f>
        <v>-1282.3065372539897</v>
      </c>
      <c r="J19" s="8" t="s">
        <v>4</v>
      </c>
      <c r="K19" s="42">
        <f>SUM(K10:K14,K17:K18)*($E$25/100)</f>
        <v>115094.93966914389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-83707.786701988371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6388826.2648891639</v>
      </c>
      <c r="F21" s="38" t="s">
        <v>4</v>
      </c>
      <c r="G21" s="49">
        <f>SUM(G9:G20)</f>
        <v>6482205.947655757</v>
      </c>
      <c r="H21" s="38" t="s">
        <v>4</v>
      </c>
      <c r="I21" s="49">
        <f>SUM(I9:I20)</f>
        <v>6481691.7062509265</v>
      </c>
      <c r="J21" s="38" t="s">
        <v>4</v>
      </c>
      <c r="K21" s="52">
        <f>SUM(K9:K20)</f>
        <v>6387296.9537293455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2504802.6986934082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2404424.0397536615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1720210.2523535797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6629436.9908006499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79420.052599999995</v>
      </c>
      <c r="F12" s="17" t="s">
        <v>4</v>
      </c>
      <c r="G12" s="21">
        <v>136214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3888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1586818.0902</v>
      </c>
      <c r="F14" s="17" t="s">
        <v>4</v>
      </c>
      <c r="G14" s="21">
        <v>1488977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-69558.555399999954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-70775.830119499951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-1039402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-945151.99285714282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-94250.007142857183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1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-94250.007142857183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5</v>
      </c>
      <c r="E10" s="21">
        <v>70292</v>
      </c>
      <c r="F10" s="9">
        <f>E10/D10</f>
        <v>14058.4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5</v>
      </c>
      <c r="E11" s="21">
        <v>253395</v>
      </c>
      <c r="F11" s="9">
        <f t="shared" ref="F11:F15" si="0">E11/D11</f>
        <v>50679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</v>
      </c>
      <c r="E12" s="21">
        <v>210000</v>
      </c>
      <c r="F12" s="9">
        <f t="shared" si="0"/>
        <v>42000</v>
      </c>
      <c r="G12" s="17" t="s">
        <v>4</v>
      </c>
      <c r="H12" s="2"/>
    </row>
    <row r="13" spans="1:8" x14ac:dyDescent="0.25">
      <c r="A13" s="2"/>
      <c r="B13" s="43" t="s">
        <v>119</v>
      </c>
      <c r="C13" s="28">
        <v>2016</v>
      </c>
      <c r="D13" s="22">
        <v>5</v>
      </c>
      <c r="E13" s="21">
        <v>30000</v>
      </c>
      <c r="F13" s="9">
        <f t="shared" si="0"/>
        <v>6000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75</v>
      </c>
      <c r="E14" s="21">
        <v>1144029</v>
      </c>
      <c r="F14" s="9">
        <f t="shared" si="0"/>
        <v>15253.72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75</v>
      </c>
      <c r="E15" s="21">
        <v>374511</v>
      </c>
      <c r="F15" s="9">
        <f t="shared" si="0"/>
        <v>4993.4799999999996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132984.6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1657325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1698000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-40675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2697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-5000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7697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394234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389000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5234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2016'!F16</f>
        <v>132984.6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142666.66666666666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-9682.0666666666511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7013646.1720492058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1791545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240587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20384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202667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2255183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120436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97000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217436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-2082227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-2082227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390392</v>
      </c>
      <c r="F28" s="25" t="s">
        <v>4</v>
      </c>
      <c r="G28" s="1">
        <f>IF(E28&lt;0,0,-E28)</f>
        <v>-390392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6806772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6806772</v>
      </c>
      <c r="F35" s="25" t="s">
        <v>4</v>
      </c>
      <c r="G35" s="12">
        <f>-E35</f>
        <v>-6806772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-183517.82795079425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144</v>
      </c>
      <c r="C16" s="86"/>
      <c r="D16" s="86"/>
      <c r="E16" s="87"/>
      <c r="F16" s="100" t="s">
        <v>130</v>
      </c>
      <c r="G16" s="100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2017-09-14T07:57:12Z</dcterms:modified>
</cp:coreProperties>
</file>