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<sst xmlns="http://schemas.openxmlformats.org/spreadsheetml/2006/main" count="109" uniqueCount="74">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</sst>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2047947.172049206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363405.87351466663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71472.328453333321</v>
      </c>
      <c r="C4" t="s">
        <v>11</v>
      </c>
    </row>
    <row r="5" spans="1:3" s="26" customFormat="1" x14ac:dyDescent="0.25">
      <c r="A5" s="3" t="s">
        <v>12</v>
      </c>
      <c r="B5" s="48">
        <f>SUM(B2:B4)</f>
        <v>2482825.3740172056</v>
      </c>
      <c r="C5" s="62" t="s">
        <v>11</v>
      </c>
    </row>
    <row r="6" spans="1:3" x14ac:dyDescent="0.25">
      <c r="A6" s="47" t="s">
        <v>0</v>
      </c>
      <c r="B6" s="38">
        <f>Investeringer!E3</f>
        <v>1933955.5279495099</v>
      </c>
      <c r="C6" s="23" t="s">
        <v>11</v>
      </c>
    </row>
    <row r="7" spans="1:3" x14ac:dyDescent="0.25">
      <c r="A7" s="4" t="s">
        <v>1</v>
      </c>
      <c r="B7" s="35">
        <f>Investeringer!F3</f>
        <v>313547.04782464856</v>
      </c>
      <c r="C7" t="s">
        <v>11</v>
      </c>
    </row>
    <row r="8" spans="1:3" x14ac:dyDescent="0.25">
      <c r="A8" s="4" t="s">
        <v>2</v>
      </c>
      <c r="B8" s="35">
        <f>Investeringer!G3</f>
        <v>133491.86910258984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2333</v>
      </c>
      <c r="C9" t="s">
        <v>11</v>
      </c>
    </row>
    <row r="10" spans="1:3" s="22" customFormat="1" x14ac:dyDescent="0.25">
      <c r="A10" s="3" t="s">
        <v>47</v>
      </c>
      <c r="B10" s="48">
        <f>SUM(B6:B9)</f>
        <v>2383327.4448767481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1705117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1705117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6571269.8188939542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6629436.9908006508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2009273</v>
      </c>
      <c r="C2" s="49">
        <v>0</v>
      </c>
      <c r="D2" s="49">
        <f>B2+C2</f>
        <v>2009273</v>
      </c>
      <c r="E2" s="50">
        <f>D2</f>
        <v>2009273</v>
      </c>
      <c r="F2" s="49">
        <v>2047947.172049206</v>
      </c>
      <c r="G2" s="49">
        <v>0</v>
      </c>
      <c r="H2" s="49">
        <f>F2-G2</f>
        <v>2047947.172049206</v>
      </c>
      <c r="I2" s="49">
        <f>AVERAGEIF(E2:E4,"&lt;&gt;0")</f>
        <v>2071865.6247346664</v>
      </c>
      <c r="J2" s="49">
        <v>1669687.5056598727</v>
      </c>
      <c r="K2" s="39">
        <f>IF(H2&gt;I2,IF(I2&gt;J2,I2,J2),H2)</f>
        <v>2047947.172049206</v>
      </c>
    </row>
    <row r="3" spans="1:11" s="23" customFormat="1" x14ac:dyDescent="0.25">
      <c r="A3" s="28">
        <v>2014</v>
      </c>
      <c r="B3" s="49">
        <v>2053834</v>
      </c>
      <c r="C3" s="49"/>
      <c r="D3" s="49">
        <f t="shared" ref="D3:D4" si="0">B3+C3</f>
        <v>2053834</v>
      </c>
      <c r="E3" s="50">
        <f>D3*Pristalsregulering!C7</f>
        <v>2055477.0671999999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2117367</v>
      </c>
      <c r="C4" s="49"/>
      <c r="D4" s="49">
        <f t="shared" si="0"/>
        <v>2117367</v>
      </c>
      <c r="E4" s="50">
        <f>D4*Pristalsregulering!$C$6*Pristalsregulering!$C$7</f>
        <v>2150846.8070039996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363405.87351466663</v>
      </c>
      <c r="E3" s="57">
        <f>SUM(D3:D3)</f>
        <v>363405.87351466663</v>
      </c>
    </row>
    <row r="4" spans="1:5" x14ac:dyDescent="0.25">
      <c r="A4" s="28">
        <v>2015</v>
      </c>
      <c r="B4" s="35">
        <v>377222</v>
      </c>
      <c r="C4" s="45">
        <f>B4</f>
        <v>377222</v>
      </c>
      <c r="D4" s="75"/>
      <c r="E4" s="54"/>
    </row>
    <row r="5" spans="1:5" x14ac:dyDescent="0.25">
      <c r="A5" s="28">
        <v>2014</v>
      </c>
      <c r="B5" s="35">
        <v>344273</v>
      </c>
      <c r="C5" s="45">
        <f>B5*Pristalsregulering!$C$7</f>
        <v>344548.41839999997</v>
      </c>
      <c r="D5" s="75"/>
      <c r="E5" s="45"/>
    </row>
    <row r="6" spans="1:5" x14ac:dyDescent="0.25">
      <c r="A6" s="28">
        <v>2013</v>
      </c>
      <c r="B6" s="35">
        <v>362712</v>
      </c>
      <c r="C6" s="45">
        <f>B6*Pristalsregulering!$C$7*Pristalsregulering!$C$6</f>
        <v>368447.20214399992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16500</v>
      </c>
      <c r="C3" s="42">
        <v>13663</v>
      </c>
      <c r="D3" s="42">
        <v>0</v>
      </c>
      <c r="E3" s="41">
        <f>B3</f>
        <v>16500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71472.328453333321</v>
      </c>
    </row>
    <row r="4" spans="1:8" x14ac:dyDescent="0.25">
      <c r="A4" s="31">
        <v>2014</v>
      </c>
      <c r="B4" s="41">
        <v>132700</v>
      </c>
      <c r="C4" s="42">
        <v>16105</v>
      </c>
      <c r="D4" s="42">
        <v>0</v>
      </c>
      <c r="E4" s="41">
        <f>B4*Pristalsregulering!$C$7</f>
        <v>132806.15999999997</v>
      </c>
      <c r="F4" s="42">
        <f>C4*Pristalsregulering!$C$7</f>
        <v>16117.883999999998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16000</v>
      </c>
      <c r="C5" s="42">
        <v>18780</v>
      </c>
      <c r="D5" s="42">
        <v>0</v>
      </c>
      <c r="E5" s="41">
        <f>B5*Pristalsregulering!$C$7*Pristalsregulering!$C$6</f>
        <v>16252.991999999998</v>
      </c>
      <c r="F5" s="42">
        <f>C5*Pristalsregulering!$C$7*Pristalsregulering!$C$6</f>
        <v>19076.949359999995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1776391.4451989257</v>
      </c>
      <c r="C3" s="38">
        <v>308250.09333333338</v>
      </c>
      <c r="D3" s="40">
        <v>132984.6</v>
      </c>
      <c r="E3" s="35">
        <f>B3*Pristalsregulering!C2*Pristalsregulering!C3*Pristalsregulering!C4*Pristalsregulering!C5*Pristalsregulering!C6*Pristalsregulering!C7</f>
        <v>1933955.5279495099</v>
      </c>
      <c r="F3" s="35">
        <v>313547.04782464856</v>
      </c>
      <c r="G3" s="35">
        <f xml:space="preserve"> D3/Pristalsregulering!$C$8</f>
        <v>133491.86910258984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2333</v>
      </c>
      <c r="D3" s="38">
        <v>0</v>
      </c>
      <c r="E3" s="40">
        <v>0</v>
      </c>
      <c r="F3" s="38">
        <f>B3</f>
        <v>0</v>
      </c>
      <c r="G3" s="38">
        <f>C3</f>
        <v>2333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2333</v>
      </c>
      <c r="L3" s="43">
        <f>AVERAGE(H3:H5)+AVERAGE(I3:I5)</f>
        <v>0</v>
      </c>
      <c r="M3" s="44">
        <f>SUM(J3:L3)</f>
        <v>2333</v>
      </c>
      <c r="N3" s="23"/>
    </row>
    <row r="4" spans="1:14" x14ac:dyDescent="0.25">
      <c r="A4" s="28">
        <v>2014</v>
      </c>
      <c r="B4" s="45">
        <v>0</v>
      </c>
      <c r="C4" s="38">
        <v>33419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33445.735199999996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7.1106839999999991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79723</v>
      </c>
      <c r="G2" s="42">
        <v>1592871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1705117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2017-09-14T07:57:13Z</dcterms:modified>
</cp:coreProperties>
</file>