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2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<sst xmlns="http://schemas.openxmlformats.org/spreadsheetml/2006/main" count="317" uniqueCount="143">
  <si>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</si>
  <si>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</si>
  <si>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</si>
  <si>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</si>
  <si>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</si>
  <si>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</si>
  <si>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</si>
  <si>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</si>
  <si>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</si>
  <si>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</si>
  <si>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</si>
  <si>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</si>
  <si>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</si>
  <si>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</si>
  <si>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</si>
  <si>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</si>
  <si>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</si>
  <si>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</si>
  <si>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</si>
  <si>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</si>
  <si>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</si>
  <si>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</si>
  <si>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</si>
  <si>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</si>
  <si>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</si>
  <si>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</si>
  <si>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</si>
  <si>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</si>
  <si>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</si>
  <si>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</si>
  <si>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</si>
  <si>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</si>
  <si>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</si>
  <si>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</si>
  <si>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</si>
  <si>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</si>
  <si>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</si>
  <si>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</si>
  <si>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</si>
  <si>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</si>
  <si>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</si>
  <si>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</si>
  <si>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</si>
  <si>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</si>
  <si>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</si>
  <si>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</si>
  <si>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</si>
  <si>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</si>
  <si>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</si>
  <si>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</si>
  <si>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</si>
  <si>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</si>
  <si>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</si>
  <si>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</si>
  <si>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</si>
  <si>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</si>
  <si>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</si>
  <si>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</si>
  <si>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</si>
  <si>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</si>
  <si>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</si>
  <si>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</si>
  <si>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</si>
  <si>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</si>
  <si>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</si>
  <si>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</si>
  <si>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</si>
  <si>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</si>
  <si>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</si>
  <si>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</si>
  <si>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</si>
  <si>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</si>
  <si>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</si>
  <si>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</si>
  <si>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</si>
  <si>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</si>
  <si>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</si>
  <si>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</si>
  <si>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</si>
  <si>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</si>
  <si>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</si>
  <si>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</si>
  <si>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</si>
  <si>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</si>
  <si>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</si>
  <si>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</si>
  <si>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</si>
  <si>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</si>
  <si>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</si>
  <si>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</si>
  <si>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</si>
  <si>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</si>
  <si>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</si>
  <si>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</si>
  <si>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</si>
  <si>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</si>
  <si>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</si>
  <si>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</si>
  <si>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</si>
  <si>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</si>
  <si>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</si>
  <si>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</si>
  <si>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</si>
  <si>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</si>
  <si>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</si>
  <si>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</si>
  <si>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</si>
  <si>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</si>
  <si>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</si>
  <si>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</si>
  <si>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</si>
  <si>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</si>
  <si>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</si>
  <si>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</si>
  <si>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</si>
  <si>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</si>
  <si>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</si>
  <si>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Afregningsmålere, mekaniske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</si>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</sst>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3884123.5238491884</v>
      </c>
      <c r="F9" s="13" t="s">
        <v>4</v>
      </c>
      <c r="G9" s="48">
        <v>3900502.5728333448</v>
      </c>
      <c r="H9" s="13" t="s">
        <v>4</v>
      </c>
      <c r="I9" s="48">
        <v>3917248.2361145853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1280647.460047364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889589.68758335453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2096110.3630857163</v>
      </c>
      <c r="L12" s="8" t="s">
        <v>4</v>
      </c>
      <c r="M12" s="2"/>
    </row>
    <row r="13" spans="1:13" x14ac:dyDescent="0.25">
      <c r="A13" s="2"/>
      <c r="B13" s="46" t="s">
        <v>142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-140801.82417868244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47796.983542000045</v>
      </c>
      <c r="F14" s="8" t="s">
        <v>4</v>
      </c>
      <c r="G14" s="9">
        <f>E14*(1+$E$25/100)</f>
        <v>48633.430753985049</v>
      </c>
      <c r="H14" s="8" t="s">
        <v>4</v>
      </c>
      <c r="I14" s="9">
        <f>G14*(1+$E$25/100)</f>
        <v>49484.515792179787</v>
      </c>
      <c r="J14" s="8" t="s">
        <v>4</v>
      </c>
      <c r="K14" s="51">
        <f>I14*(1+$E$25/100)</f>
        <v>50350.494818542938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-53354.05333333333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-288191.77000836702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836.44721198500088</v>
      </c>
      <c r="F19" s="8" t="s">
        <v>4</v>
      </c>
      <c r="G19" s="42">
        <f>(G17+G14)*($E$25/100)</f>
        <v>851.08503819473844</v>
      </c>
      <c r="H19" s="8" t="s">
        <v>4</v>
      </c>
      <c r="I19" s="42">
        <f>(I17+I14)*($E$25/100)</f>
        <v>865.97902636314632</v>
      </c>
      <c r="J19" s="8" t="s">
        <v>4</v>
      </c>
      <c r="K19" s="42">
        <f>SUM(K10:K14,K17:K18)*($E$25/100)</f>
        <v>73078.183173735175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-35104.157507411597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3932756.9546031733</v>
      </c>
      <c r="F21" s="38" t="s">
        <v>4</v>
      </c>
      <c r="G21" s="49">
        <f>SUM(G9:G20)</f>
        <v>3949987.0886255247</v>
      </c>
      <c r="H21" s="38" t="s">
        <v>4</v>
      </c>
      <c r="I21" s="49">
        <f>SUM(I9:I20)</f>
        <v>3967598.7309331284</v>
      </c>
      <c r="J21" s="38" t="s">
        <v>4</v>
      </c>
      <c r="K21" s="52">
        <f>SUM(K9:K20)</f>
        <v>3872324.3836809183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1215699.781930353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844474.39513336273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1989806.7116855199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4049980.8887492353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119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120</v>
      </c>
      <c r="C11" s="96"/>
      <c r="D11" s="96"/>
      <c r="E11" s="55">
        <v>0</v>
      </c>
      <c r="F11" s="17" t="s">
        <v>4</v>
      </c>
      <c r="G11" s="21">
        <v>13849</v>
      </c>
      <c r="H11" s="17" t="s">
        <v>4</v>
      </c>
      <c r="I11" s="2"/>
    </row>
    <row r="12" spans="1:9" x14ac:dyDescent="0.25">
      <c r="A12" s="2"/>
      <c r="B12" s="95" t="s">
        <v>121</v>
      </c>
      <c r="C12" s="96"/>
      <c r="D12" s="96"/>
      <c r="E12" s="55">
        <v>117031.5836</v>
      </c>
      <c r="F12" s="17" t="s">
        <v>4</v>
      </c>
      <c r="G12" s="21">
        <v>139580</v>
      </c>
      <c r="H12" s="17" t="s">
        <v>4</v>
      </c>
      <c r="I12" s="2"/>
    </row>
    <row r="13" spans="1:9" x14ac:dyDescent="0.25">
      <c r="A13" s="2"/>
      <c r="B13" s="95" t="s">
        <v>122</v>
      </c>
      <c r="C13" s="96"/>
      <c r="D13" s="96"/>
      <c r="E13" s="55">
        <v>32399.4126</v>
      </c>
      <c r="F13" s="17" t="s">
        <v>4</v>
      </c>
      <c r="G13" s="21">
        <v>4161</v>
      </c>
      <c r="H13" s="17" t="s">
        <v>4</v>
      </c>
      <c r="I13" s="2"/>
    </row>
    <row r="14" spans="1:9" x14ac:dyDescent="0.25">
      <c r="A14" s="2"/>
      <c r="B14" s="95" t="s">
        <v>123</v>
      </c>
      <c r="C14" s="96"/>
      <c r="D14" s="96"/>
      <c r="E14" s="55">
        <v>1815422.0814</v>
      </c>
      <c r="F14" s="17" t="s">
        <v>4</v>
      </c>
      <c r="G14" s="21">
        <v>1854238</v>
      </c>
      <c r="H14" s="17" t="s">
        <v>4</v>
      </c>
      <c r="I14" s="2"/>
    </row>
    <row r="15" spans="1:9" x14ac:dyDescent="0.25">
      <c r="A15" s="2"/>
      <c r="B15" s="95" t="s">
        <v>124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125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126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46974.922400000039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47796.983542000045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-1720249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-1207388.8650793652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-512860.13492063479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-170953.37830687826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8</v>
      </c>
      <c r="E10" s="21">
        <v>3600</v>
      </c>
      <c r="F10" s="9">
        <f>E10/D10</f>
        <v>450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578546</v>
      </c>
      <c r="F11" s="9">
        <f t="shared" ref="F11" si="0">E11/D11</f>
        <v>7713.9466666666667</v>
      </c>
      <c r="G11" s="17" t="s">
        <v>4</v>
      </c>
      <c r="H11" s="2"/>
    </row>
    <row r="12" spans="1:8" x14ac:dyDescent="0.25">
      <c r="A12" s="2"/>
      <c r="B12" s="91" t="s">
        <v>52</v>
      </c>
      <c r="C12" s="92"/>
      <c r="D12" s="92"/>
      <c r="E12" s="93"/>
      <c r="F12" s="15">
        <f>SUM(F10:F11)</f>
        <v>8163.9466666666667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</sheetData>
  <sheetProtection password="DFE9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2030083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2032500</v>
      </c>
      <c r="H10" s="17" t="s">
        <v>4</v>
      </c>
      <c r="I10" s="2"/>
    </row>
    <row r="11" spans="1:9" x14ac:dyDescent="0.25">
      <c r="A11" s="2"/>
      <c r="B11" s="91" t="s">
        <v>134</v>
      </c>
      <c r="C11" s="92"/>
      <c r="D11" s="92"/>
      <c r="E11" s="92"/>
      <c r="F11" s="93"/>
      <c r="G11" s="15">
        <f>G9-G10</f>
        <v>-2417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23399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50000</v>
      </c>
      <c r="H16" s="17" t="s">
        <v>4</v>
      </c>
      <c r="I16" s="2"/>
    </row>
    <row r="17" spans="1:9" x14ac:dyDescent="0.25">
      <c r="A17" s="2"/>
      <c r="B17" s="91" t="s">
        <v>135</v>
      </c>
      <c r="C17" s="92"/>
      <c r="D17" s="92"/>
      <c r="E17" s="92"/>
      <c r="F17" s="93"/>
      <c r="G17" s="15">
        <f>G15-G16</f>
        <v>-26601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136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137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2016'!F12</f>
        <v>8163.9466666666667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32500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-24336.053333333333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3676438.229991633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566692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163937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-16636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65000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778993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70000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70000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-264272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-582146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-846418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2575</v>
      </c>
      <c r="F28" s="25" t="s">
        <v>4</v>
      </c>
      <c r="G28" s="1">
        <f>IF(E28&lt;0,0,-E28)</f>
        <v>-2575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3962055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3962055</v>
      </c>
      <c r="F35" s="25" t="s">
        <v>4</v>
      </c>
      <c r="G35" s="12">
        <f>-E35</f>
        <v>-3962055</v>
      </c>
      <c r="H35" s="25" t="s">
        <v>4</v>
      </c>
      <c r="I35" s="2"/>
    </row>
    <row r="36" spans="1:9" x14ac:dyDescent="0.25">
      <c r="A36" s="2"/>
      <c r="B36" s="91" t="s">
        <v>132</v>
      </c>
      <c r="C36" s="92"/>
      <c r="D36" s="92"/>
      <c r="E36" s="92"/>
      <c r="F36" s="93"/>
      <c r="G36" s="15">
        <f>$G$9+$G$28+$G$30+$G$35</f>
        <v>-288191.77000836702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131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141</v>
      </c>
      <c r="C16" s="86"/>
      <c r="D16" s="86"/>
      <c r="E16" s="87"/>
      <c r="F16" s="100" t="s">
        <v>127</v>
      </c>
      <c r="G16" s="100"/>
      <c r="H16" s="2"/>
    </row>
    <row r="17" spans="1:8" x14ac:dyDescent="0.25">
      <c r="A17" s="2"/>
      <c r="B17" s="79" t="s">
        <v>139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129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2017-09-13T12:54:24Z</dcterms:modified>
</cp:coreProperties>
</file>