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<sst xmlns="http://schemas.openxmlformats.org/spreadsheetml/2006/main" count="100" uniqueCount="69">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</sst>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1174611.7278191617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30421.414047999999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1205033.1418671617</v>
      </c>
      <c r="C4" s="54" t="s">
        <v>10</v>
      </c>
    </row>
    <row r="5" spans="1:3" x14ac:dyDescent="0.25">
      <c r="A5" s="44" t="s">
        <v>0</v>
      </c>
      <c r="B5" s="35">
        <f>Investeringer!E3</f>
        <v>604675.17595290323</v>
      </c>
      <c r="C5" s="22" t="s">
        <v>10</v>
      </c>
    </row>
    <row r="6" spans="1:3" x14ac:dyDescent="0.25">
      <c r="A6" s="4" t="s">
        <v>1</v>
      </c>
      <c r="B6" s="32">
        <f>Investeringer!F3</f>
        <v>182026.58352954237</v>
      </c>
      <c r="C6" t="s">
        <v>10</v>
      </c>
    </row>
    <row r="7" spans="1:3" x14ac:dyDescent="0.25">
      <c r="A7" s="4" t="s">
        <v>2</v>
      </c>
      <c r="B7" s="32">
        <f>Investeringer!G3</f>
        <v>8195.0880010707351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42168.066666666666</v>
      </c>
      <c r="C8" t="s">
        <v>10</v>
      </c>
    </row>
    <row r="9" spans="1:3" s="21" customFormat="1" x14ac:dyDescent="0.25">
      <c r="A9" s="3" t="s">
        <v>45</v>
      </c>
      <c r="B9" s="45">
        <f>SUM(B5:B8)</f>
        <v>837064.91415018309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1972348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1972348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4014446.0560173448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4049980.8887492353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1282572</v>
      </c>
      <c r="C2" s="46">
        <v>9576</v>
      </c>
      <c r="D2" s="46">
        <f>B2+C2</f>
        <v>1292148</v>
      </c>
      <c r="E2" s="47">
        <f>D2</f>
        <v>1292148</v>
      </c>
      <c r="F2" s="46">
        <v>1174611.7278191617</v>
      </c>
      <c r="G2" s="46">
        <v>0</v>
      </c>
      <c r="H2" s="46">
        <f>F2-G2</f>
        <v>1174611.7278191617</v>
      </c>
      <c r="I2" s="46">
        <f>AVERAGEIF(E2:E4,"&lt;&gt;0")</f>
        <v>1266000.958812</v>
      </c>
      <c r="J2" s="46">
        <v>903113.82530700602</v>
      </c>
      <c r="K2" s="36">
        <f>IF(H2&gt;I2,IF(I2&gt;J2,I2,J2),H2)</f>
        <v>1174611.7278191617</v>
      </c>
    </row>
    <row r="3" spans="1:11" s="22" customFormat="1" x14ac:dyDescent="0.25">
      <c r="A3" s="27">
        <v>2014</v>
      </c>
      <c r="B3" s="46">
        <v>1194448</v>
      </c>
      <c r="C3" s="46"/>
      <c r="D3" s="46">
        <f t="shared" ref="D3:D4" si="0">B3+C3</f>
        <v>1194448</v>
      </c>
      <c r="E3" s="47">
        <f>D3*Pristalsregulering!C7</f>
        <v>1195403.5584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1290053</v>
      </c>
      <c r="C4" s="46"/>
      <c r="D4" s="46">
        <f t="shared" si="0"/>
        <v>1290053</v>
      </c>
      <c r="E4" s="47">
        <f>D4*Pristalsregulering!$C$6*Pristalsregulering!$C$7</f>
        <v>1310451.3180359998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8015</v>
      </c>
      <c r="D3" s="39">
        <v>0</v>
      </c>
      <c r="E3" s="38">
        <f>B3</f>
        <v>25000</v>
      </c>
      <c r="F3" s="39">
        <f t="shared" ref="F3:G3" si="0">C3</f>
        <v>8015</v>
      </c>
      <c r="G3" s="40">
        <f t="shared" si="0"/>
        <v>0</v>
      </c>
      <c r="H3" s="41">
        <f>IF(E3=0,0,AVERAGEIF(E3:E5,"&lt;&gt;0"))+IF(F3=0,0,AVERAGEIF(F3:F5,"&lt;&gt;0"))+IF(G3=0,0,AVERAGEIF(G3:G5,"&lt;&gt;0"))</f>
        <v>30421.414047999999</v>
      </c>
    </row>
    <row r="4" spans="1:8" x14ac:dyDescent="0.25">
      <c r="A4" s="30">
        <v>2014</v>
      </c>
      <c r="B4" s="38">
        <v>25000</v>
      </c>
      <c r="C4" s="39">
        <v>10556</v>
      </c>
      <c r="D4" s="39">
        <v>0</v>
      </c>
      <c r="E4" s="38">
        <f>B4*Pristalsregulering!$C$7</f>
        <v>25019.999999999996</v>
      </c>
      <c r="F4" s="39">
        <f>C4*Pristalsregulering!$C$7</f>
        <v>10564.444799999999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10000</v>
      </c>
      <c r="C5" s="39">
        <v>12312</v>
      </c>
      <c r="D5" s="39">
        <v>0</v>
      </c>
      <c r="E5" s="38">
        <f>B5*Pristalsregulering!$C$7*Pristalsregulering!$C$6</f>
        <v>10158.119999999999</v>
      </c>
      <c r="F5" s="39">
        <f>C5*Pristalsregulering!$C$7*Pristalsregulering!$C$6</f>
        <v>12506.677343999998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555410.81176037004</v>
      </c>
      <c r="C3" s="35">
        <v>174896.29500000001</v>
      </c>
      <c r="D3" s="37">
        <v>8163.9466666666667</v>
      </c>
      <c r="E3" s="32">
        <f>B3*Pristalsregulering!C2*Pristalsregulering!C3*Pristalsregulering!C4*Pristalsregulering!C5*Pristalsregulering!C6*Pristalsregulering!C7</f>
        <v>604675.17595290323</v>
      </c>
      <c r="F3" s="32">
        <v>182026.58352954237</v>
      </c>
      <c r="G3" s="32">
        <f xml:space="preserve"> D3/Pristalsregulering!$C$8</f>
        <v>8195.0880010707351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41001</v>
      </c>
      <c r="D3" s="35">
        <v>2000</v>
      </c>
      <c r="E3" s="37">
        <v>0</v>
      </c>
      <c r="F3" s="35">
        <f>B3</f>
        <v>0</v>
      </c>
      <c r="G3" s="35">
        <f>C3</f>
        <v>41001</v>
      </c>
      <c r="H3" s="35">
        <f>D3</f>
        <v>2000</v>
      </c>
      <c r="I3" s="37">
        <f>E3</f>
        <v>0</v>
      </c>
      <c r="J3" s="39">
        <f>AVERAGE(F3:F5)</f>
        <v>0</v>
      </c>
      <c r="K3" s="39">
        <f>G3</f>
        <v>41001</v>
      </c>
      <c r="L3" s="40">
        <f>AVERAGE(H3:H5)+AVERAGE(I3:I5)</f>
        <v>1167.0666666666666</v>
      </c>
      <c r="M3" s="41">
        <f>SUM(J3:L3)</f>
        <v>42168.066666666666</v>
      </c>
      <c r="N3" s="22"/>
    </row>
    <row r="4" spans="1:14" x14ac:dyDescent="0.25">
      <c r="A4" s="27">
        <v>2014</v>
      </c>
      <c r="B4" s="42">
        <v>0</v>
      </c>
      <c r="C4" s="35">
        <v>52435</v>
      </c>
      <c r="D4" s="35">
        <v>1500</v>
      </c>
      <c r="E4" s="37">
        <v>0</v>
      </c>
      <c r="F4" s="35">
        <f>IF(B4="","",B4*Pristalsregulering!$C$7)</f>
        <v>0</v>
      </c>
      <c r="G4" s="35">
        <f>IF(C4="","",C4*Pristalsregulering!$C$7)</f>
        <v>52476.947999999997</v>
      </c>
      <c r="H4" s="35">
        <f>IF(D4="","",D4*Pristalsregulering!$C$7)</f>
        <v>1501.1999999999998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1661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1687.2637319999997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117478</v>
      </c>
      <c r="G2" s="39">
        <v>1822347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1972348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2017-09-13T12:54:25Z</dcterms:modified>
</cp:coreProperties>
</file>