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E24" i="22" l="1"/>
  <c r="E25" i="22"/>
  <c r="G18" i="22"/>
  <c r="G25" i="22" l="1"/>
  <c r="G24" i="22"/>
  <c r="G18" i="19"/>
  <c r="G19" i="19" s="1"/>
  <c r="E15" i="22" s="1"/>
  <c r="G12" i="7"/>
  <c r="G15" i="22" l="1"/>
  <c r="E23" i="22"/>
  <c r="E27" i="22" s="1"/>
  <c r="E15" i="13"/>
  <c r="G23" i="22" l="1"/>
  <c r="G30" i="13"/>
  <c r="E35" i="13" l="1"/>
  <c r="G35" i="13" s="1"/>
  <c r="E27" i="13"/>
  <c r="E19" i="13"/>
  <c r="G11" i="12"/>
  <c r="G23" i="12"/>
  <c r="G17" i="12"/>
  <c r="F10" i="11"/>
  <c r="F11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<sst xmlns="http://schemas.openxmlformats.org/spreadsheetml/2006/main" count="293" uniqueCount="146">
  <si>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</si>
  <si>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</si>
  <si>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</si>
  <si>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</si>
  <si>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</si>
  <si>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</si>
  <si>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</si>
  <si>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</si>
  <si>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</si>
  <si>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</si>
  <si>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</si>
  <si>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</si>
  <si>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</si>
  <si>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</si>
  <si>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</si>
  <si>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</si>
  <si>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</si>
  <si>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</si>
  <si>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</si>
  <si>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</si>
  <si>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</si>
  <si>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</si>
  <si>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</si>
  <si>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</si>
  <si>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</si>
  <si>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</si>
  <si>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</si>
  <si>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</si>
  <si>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</si>
  <si>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</si>
  <si>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</si>
  <si>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</si>
  <si>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</si>
  <si>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</si>
  <si>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</si>
  <si>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</si>
  <si>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</si>
  <si>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</si>
  <si>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</si>
  <si>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</si>
  <si>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</si>
  <si>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</si>
  <si>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</si>
  <si>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</si>
  <si>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</si>
  <si>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</si>
  <si>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</si>
  <si>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</si>
  <si>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</si>
  <si>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</si>
  <si>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</si>
  <si>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</si>
  <si>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</si>
  <si>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</si>
  <si>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</si>
  <si>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</si>
  <si>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</si>
  <si>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</si>
  <si>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</si>
  <si>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</si>
  <si>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</si>
  <si>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</si>
  <si>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</si>
  <si>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</si>
  <si>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</si>
  <si>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</si>
  <si>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</si>
  <si>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</si>
  <si>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</si>
  <si>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</si>
  <si>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</si>
  <si>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</si>
  <si>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</si>
  <si>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</si>
  <si>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</si>
  <si>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</si>
  <si>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</si>
  <si>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</si>
  <si>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</si>
  <si>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</si>
  <si>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</si>
  <si>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</si>
  <si>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</si>
  <si>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</si>
  <si>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</si>
  <si>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</si>
  <si>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</si>
  <si>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</si>
  <si>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</si>
  <si>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</si>
  <si>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</si>
  <si>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</si>
  <si>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</si>
  <si>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</si>
  <si>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</si>
  <si>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</si>
  <si>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</si>
  <si>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</si>
  <si>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</si>
  <si>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</si>
  <si>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</si>
  <si>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</si>
  <si>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</si>
  <si>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</si>
  <si>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</si>
  <si>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</si>
  <si>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</si>
  <si>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</si>
  <si>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</si>
  <si>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</si>
  <si>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</si>
  <si>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</si>
  <si>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</si>
  <si>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</si>
  <si>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</si>
  <si>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</si>
  <si>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</si>
  <si>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</si>
  <si>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SRO anlæg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</si>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</sst>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141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>
      <selection activeCell="A26" sqref="A26:XFD26"/>
    </sheetView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7842456.1314852554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3168237.5743531664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2527801.3217955464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2586901.450211836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144</v>
      </c>
      <c r="C13" s="43"/>
      <c r="D13" s="44"/>
      <c r="E13" s="40" t="s">
        <v>101</v>
      </c>
      <c r="F13" s="8" t="s">
        <v>4</v>
      </c>
      <c r="G13" s="41">
        <v>-246897.59371613536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143</v>
      </c>
      <c r="C14" s="55"/>
      <c r="D14" s="56"/>
      <c r="E14" s="40" t="s">
        <v>101</v>
      </c>
      <c r="F14" s="8" t="s">
        <v>4</v>
      </c>
      <c r="G14" s="41">
        <v>-143337.15714313264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omk.'!G19</f>
        <v>-189572.06561699999</v>
      </c>
      <c r="F15" s="8" t="s">
        <v>4</v>
      </c>
      <c r="G15" s="47">
        <f>E15*(1+E30/100)</f>
        <v>-192889.5767652975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245956.3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90621.993914544582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127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-3317.5111482974999</v>
      </c>
      <c r="F23" s="8" t="s">
        <v>4</v>
      </c>
      <c r="G23" s="41">
        <f>SUM(G10:G15,G18:G22)*$E$30/100</f>
        <v>134746.78032787971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-102392.8720953124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-107973.11435664022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0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7649566.5547199585</v>
      </c>
      <c r="F27" s="38" t="s">
        <v>4</v>
      </c>
      <c r="G27" s="51">
        <f>SUM(G10:G26)</f>
        <v>7960775.1065264558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134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135</v>
      </c>
      <c r="C31" s="80"/>
      <c r="D31" s="81"/>
      <c r="E31" s="52">
        <v>2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136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33:D33"/>
    <mergeCell ref="B24:D24"/>
    <mergeCell ref="B25:D25"/>
    <mergeCell ref="B30:D30"/>
    <mergeCell ref="B31:D31"/>
    <mergeCell ref="B32:D32"/>
    <mergeCell ref="B26:D26"/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3113747.0018212935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2484325.6233862862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2542409.2876774799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8140481.9128850596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119</v>
      </c>
      <c r="C10" s="96"/>
      <c r="D10" s="96"/>
      <c r="E10" s="53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120</v>
      </c>
      <c r="C11" s="96"/>
      <c r="D11" s="96"/>
      <c r="E11" s="53">
        <v>0</v>
      </c>
      <c r="F11" s="17" t="s">
        <v>4</v>
      </c>
      <c r="G11" s="21">
        <v>0</v>
      </c>
      <c r="H11" s="17" t="s">
        <v>4</v>
      </c>
      <c r="I11" s="2"/>
    </row>
    <row r="12" spans="1:9" x14ac:dyDescent="0.25">
      <c r="A12" s="2"/>
      <c r="B12" s="95" t="s">
        <v>121</v>
      </c>
      <c r="C12" s="96"/>
      <c r="D12" s="96"/>
      <c r="E12" s="53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122</v>
      </c>
      <c r="C13" s="96"/>
      <c r="D13" s="96"/>
      <c r="E13" s="53">
        <v>32399.4126</v>
      </c>
      <c r="F13" s="17" t="s">
        <v>4</v>
      </c>
      <c r="G13" s="21">
        <v>43219</v>
      </c>
      <c r="H13" s="17" t="s">
        <v>4</v>
      </c>
      <c r="I13" s="2"/>
    </row>
    <row r="14" spans="1:9" x14ac:dyDescent="0.25">
      <c r="A14" s="2"/>
      <c r="B14" s="95" t="s">
        <v>123</v>
      </c>
      <c r="C14" s="96"/>
      <c r="D14" s="96"/>
      <c r="E14" s="53">
        <v>0</v>
      </c>
      <c r="F14" s="17" t="s">
        <v>4</v>
      </c>
      <c r="G14" s="21">
        <v>0</v>
      </c>
      <c r="H14" s="17" t="s">
        <v>4</v>
      </c>
      <c r="I14" s="2"/>
    </row>
    <row r="15" spans="1:9" x14ac:dyDescent="0.25">
      <c r="A15" s="2"/>
      <c r="B15" s="95" t="s">
        <v>124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125</v>
      </c>
      <c r="C16" s="96"/>
      <c r="D16" s="96"/>
      <c r="E16" s="53">
        <v>2478126.1998000001</v>
      </c>
      <c r="F16" s="17" t="s">
        <v>4</v>
      </c>
      <c r="G16" s="21">
        <v>2280995</v>
      </c>
      <c r="H16" s="17" t="s">
        <v>4</v>
      </c>
      <c r="I16" s="2"/>
    </row>
    <row r="17" spans="1:9" x14ac:dyDescent="0.25">
      <c r="A17" s="2"/>
      <c r="B17" s="95" t="s">
        <v>126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-186311.61239999998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ØR18-19'!E30/100)</f>
        <v>-189572.06561699999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-9987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-9987</v>
      </c>
      <c r="H10" s="17" t="s">
        <v>4</v>
      </c>
      <c r="I10" s="2"/>
    </row>
    <row r="11" spans="1:9" x14ac:dyDescent="0.25">
      <c r="A11" s="2"/>
      <c r="B11" s="97" t="s">
        <v>41</v>
      </c>
      <c r="C11" s="98"/>
      <c r="D11" s="98"/>
      <c r="E11" s="98"/>
      <c r="F11" s="99"/>
      <c r="G11" s="54">
        <f>G9-G10</f>
        <v>0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0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0" t="s">
        <v>3</v>
      </c>
      <c r="G9" s="100"/>
      <c r="H9" s="2"/>
    </row>
    <row r="10" spans="1:8" x14ac:dyDescent="0.25">
      <c r="A10" s="2"/>
      <c r="B10" s="42" t="s">
        <v>118</v>
      </c>
      <c r="C10" s="28">
        <v>2016</v>
      </c>
      <c r="D10" s="22">
        <v>10</v>
      </c>
      <c r="E10" s="21">
        <v>244013</v>
      </c>
      <c r="F10" s="9">
        <f>E10/D10</f>
        <v>24401.3</v>
      </c>
      <c r="G10" s="17" t="s">
        <v>4</v>
      </c>
      <c r="H10" s="2"/>
    </row>
    <row r="11" spans="1:8" x14ac:dyDescent="0.25">
      <c r="A11" s="2"/>
      <c r="B11" s="91" t="s">
        <v>54</v>
      </c>
      <c r="C11" s="92"/>
      <c r="D11" s="92"/>
      <c r="E11" s="93"/>
      <c r="F11" s="15">
        <f>SUM(F10:F10)</f>
        <v>24401.3</v>
      </c>
      <c r="G11" s="16" t="s">
        <v>4</v>
      </c>
      <c r="H11" s="2"/>
    </row>
    <row r="12" spans="1:8" x14ac:dyDescent="0.25">
      <c r="A12" s="2"/>
      <c r="B12" s="2"/>
      <c r="C12" s="2"/>
      <c r="D12" s="2"/>
      <c r="E12" s="2"/>
      <c r="F12" s="2"/>
      <c r="G12" s="2"/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4">
    <mergeCell ref="B11:E1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137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2337138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1966000</v>
      </c>
      <c r="H10" s="17" t="s">
        <v>4</v>
      </c>
      <c r="I10" s="2"/>
    </row>
    <row r="11" spans="1:9" x14ac:dyDescent="0.25">
      <c r="A11" s="2"/>
      <c r="B11" s="91" t="s">
        <v>138</v>
      </c>
      <c r="C11" s="92"/>
      <c r="D11" s="92"/>
      <c r="E11" s="92"/>
      <c r="F11" s="93"/>
      <c r="G11" s="15">
        <f>G9-G10</f>
        <v>371138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139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581417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715000</v>
      </c>
      <c r="H16" s="17" t="s">
        <v>4</v>
      </c>
      <c r="I16" s="2"/>
    </row>
    <row r="17" spans="1:9" x14ac:dyDescent="0.25">
      <c r="A17" s="2"/>
      <c r="B17" s="91" t="s">
        <v>139</v>
      </c>
      <c r="C17" s="92"/>
      <c r="D17" s="92"/>
      <c r="E17" s="92"/>
      <c r="F17" s="93"/>
      <c r="G17" s="15">
        <f>G15-G16</f>
        <v>-133583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140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140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2016'!F11</f>
        <v>24401.3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16000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8401.2999999999993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28:F28"/>
    <mergeCell ref="B29:F29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10710575.993914545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1640561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0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0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16000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18</v>
      </c>
      <c r="C15" s="105"/>
      <c r="D15" s="106"/>
      <c r="E15" s="12">
        <f>SUM(E11:E14)</f>
        <v>1656561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0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22</v>
      </c>
      <c r="C19" s="105"/>
      <c r="D19" s="106"/>
      <c r="E19" s="12">
        <f>SUM(E16:E18)</f>
        <v>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23</v>
      </c>
      <c r="C20" s="102"/>
      <c r="D20" s="103"/>
      <c r="E20" s="21">
        <v>-1683000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24</v>
      </c>
      <c r="C21" s="102"/>
      <c r="D21" s="103"/>
      <c r="E21" s="21">
        <v>-244013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27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28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29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30</v>
      </c>
      <c r="C27" s="105"/>
      <c r="D27" s="106"/>
      <c r="E27" s="12">
        <f>SUM(E20:E26)</f>
        <v>-1927013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31</v>
      </c>
      <c r="C28" s="105"/>
      <c r="D28" s="106"/>
      <c r="E28" s="12">
        <f>E15+E19+E27</f>
        <v>-270452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3003836</v>
      </c>
      <c r="F30" s="25" t="s">
        <v>4</v>
      </c>
      <c r="G30" s="12">
        <f>-$E$30</f>
        <v>-3003836</v>
      </c>
      <c r="H30" s="25" t="s">
        <v>4</v>
      </c>
      <c r="I30" s="2"/>
    </row>
    <row r="31" spans="1:9" x14ac:dyDescent="0.25">
      <c r="A31" s="2"/>
      <c r="B31" s="107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47</v>
      </c>
      <c r="C32" s="102"/>
      <c r="D32" s="103"/>
      <c r="E32" s="21">
        <v>7616118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33</v>
      </c>
      <c r="C34" s="102"/>
      <c r="D34" s="103"/>
      <c r="E34" s="21">
        <v>0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34</v>
      </c>
      <c r="C35" s="105"/>
      <c r="D35" s="106"/>
      <c r="E35" s="12">
        <f>SUM(E32:E34)</f>
        <v>7616118</v>
      </c>
      <c r="F35" s="25" t="s">
        <v>4</v>
      </c>
      <c r="G35" s="12">
        <f>-E35</f>
        <v>-7616118</v>
      </c>
      <c r="H35" s="25" t="s">
        <v>4</v>
      </c>
      <c r="I35" s="2"/>
    </row>
    <row r="36" spans="1:9" x14ac:dyDescent="0.25">
      <c r="A36" s="2"/>
      <c r="B36" s="91" t="s">
        <v>133</v>
      </c>
      <c r="C36" s="92"/>
      <c r="D36" s="92"/>
      <c r="E36" s="92"/>
      <c r="F36" s="93"/>
      <c r="G36" s="15">
        <f>$G$9+$G$28+$G$30+$G$35</f>
        <v>90621.993914544582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131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132</v>
      </c>
      <c r="C10" s="109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127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145</v>
      </c>
      <c r="C16" s="85"/>
      <c r="D16" s="85"/>
      <c r="E16" s="86"/>
      <c r="F16" s="100" t="s">
        <v>128</v>
      </c>
      <c r="G16" s="100"/>
      <c r="H16" s="2"/>
    </row>
    <row r="17" spans="1:8" x14ac:dyDescent="0.25">
      <c r="A17" s="2"/>
      <c r="B17" s="79" t="s">
        <v>142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129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130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2017-09-12T17:08:33Z</dcterms:modified>
</cp:coreProperties>
</file>