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E25" i="22"/>
  <c r="G18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31" i="11"/>
  <c r="G23" i="22" l="1"/>
  <c r="G30" i="13"/>
  <c r="E35" i="13" l="1"/>
  <c r="G35" i="13" s="1"/>
  <c r="E27" i="13"/>
  <c r="E19" i="13"/>
  <c r="G11" i="12"/>
  <c r="G23" i="12"/>
  <c r="G17" i="12"/>
  <c r="F10" i="11"/>
  <c r="F32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<sst xmlns="http://schemas.openxmlformats.org/spreadsheetml/2006/main" count="335" uniqueCount="160">
  <si>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</si>
  <si>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</si>
  <si>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</si>
  <si>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</si>
  <si>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</si>
  <si>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</si>
  <si>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</si>
  <si>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</si>
  <si>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</si>
  <si>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</si>
  <si>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</si>
  <si>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</si>
  <si>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</si>
  <si>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</si>
  <si>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</si>
  <si>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</si>
  <si>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</si>
  <si>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</si>
  <si>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</si>
  <si>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</si>
  <si>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</si>
  <si>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</si>
  <si>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</si>
  <si>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</si>
  <si>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</si>
  <si>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</si>
  <si>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</si>
  <si>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</si>
  <si>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</si>
  <si>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</si>
  <si>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</si>
  <si>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</si>
  <si>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</si>
  <si>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</si>
  <si>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</si>
  <si>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</si>
  <si>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</si>
  <si>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</si>
  <si>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</si>
  <si>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</si>
  <si>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</si>
  <si>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</si>
  <si>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</si>
  <si>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</si>
  <si>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</si>
  <si>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</si>
  <si>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</si>
  <si>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</si>
  <si>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</si>
  <si>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</si>
  <si>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</si>
  <si>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</si>
  <si>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</si>
  <si>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</si>
  <si>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</si>
  <si>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</si>
  <si>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</si>
  <si>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</si>
  <si>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</si>
  <si>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</si>
  <si>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</si>
  <si>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</si>
  <si>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</si>
  <si>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</si>
  <si>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</si>
  <si>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</si>
  <si>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</si>
  <si>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</si>
  <si>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</si>
  <si>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</si>
  <si>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</si>
  <si>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</si>
  <si>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</si>
  <si>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</si>
  <si>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</si>
  <si>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</si>
  <si>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</si>
  <si>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</si>
  <si>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</si>
  <si>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</si>
  <si>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</si>
  <si>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</si>
  <si>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</si>
  <si>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</si>
  <si>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</si>
  <si>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</si>
  <si>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</si>
  <si>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</si>
  <si>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</si>
  <si>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</si>
  <si>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</si>
  <si>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</si>
  <si>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</si>
  <si>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</si>
  <si>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</si>
  <si>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</si>
  <si>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</si>
  <si>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</si>
  <si>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</si>
  <si>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</si>
  <si>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</si>
  <si>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</si>
  <si>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</si>
  <si>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</si>
  <si>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</si>
  <si>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</si>
  <si>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</si>
  <si>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</si>
  <si>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</si>
  <si>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</si>
  <si>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</si>
  <si>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</si>
  <si>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</si>
  <si>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</si>
  <si>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</si>
  <si>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</si>
  <si>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</si>
  <si>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</si>
  <si>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Elanlæg</t>
  </si>
  <si>
    <t>Værksted</t>
  </si>
  <si>
    <t>Ledningsnet ≤ Ø50 mm</t>
  </si>
  <si>
    <t>Ø 50mm &lt; Ledningsnet ≤ Ø110 mm</t>
  </si>
  <si>
    <t>Ø110 mm &lt; Ledningsnet ≤ Ø 250 mm</t>
  </si>
  <si>
    <t>Stik på ledningsnet, Konstruktioner</t>
  </si>
  <si>
    <t>Ventiler på Ø 50mm &lt; Ledningsnet ≤ Ø110 mm</t>
  </si>
  <si>
    <t>Ventiler på ledningsnet ≤ Ø50 mm</t>
  </si>
  <si>
    <t>SRO-brønd/kvarterbrønd/sektionsbrønd, Konstruktioner</t>
  </si>
  <si>
    <t>SRO-brønd/kvarterbrønd/sektionsbrønd, Mek./EL</t>
  </si>
  <si>
    <t>Køretøjer, små lastvogne (&lt; 3.500 kg.)</t>
  </si>
  <si>
    <t>Administrationbygninger</t>
  </si>
  <si>
    <t>Arbejdsplads</t>
  </si>
  <si>
    <t>Køretøjer, personbil</t>
  </si>
  <si>
    <t>Sikring, avanceret (hegne, porte og overvågningssystemer),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</si>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</sst>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155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10906992.90791598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3738793.8846861226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5577285.44559946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2807150.7690728791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158</v>
      </c>
      <c r="C13" s="43"/>
      <c r="D13" s="44"/>
      <c r="E13" s="40" t="s">
        <v>101</v>
      </c>
      <c r="F13" s="8" t="s">
        <v>4</v>
      </c>
      <c r="G13" s="41">
        <v>-147228.50322479274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157</v>
      </c>
      <c r="C14" s="55"/>
      <c r="D14" s="56"/>
      <c r="E14" s="40" t="s">
        <v>101</v>
      </c>
      <c r="F14" s="8" t="s">
        <v>4</v>
      </c>
      <c r="G14" s="41">
        <v>-92683.419310362384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2445595.5633560005</v>
      </c>
      <c r="F15" s="8" t="s">
        <v>4</v>
      </c>
      <c r="G15" s="47">
        <f>E15*(1+E30/100)</f>
        <v>2488393.4857147308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866926.77333333343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-109041.0741219651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141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42797.922358730008</v>
      </c>
      <c r="F23" s="8" t="s">
        <v>4</v>
      </c>
      <c r="G23" s="41">
        <f>SUM(G10:G15,G18:G22)*$E$30/100</f>
        <v>251504.95409441565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-171864.66685569816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0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-535268.62169312174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13395386.393630711</v>
      </c>
      <c r="F27" s="38" t="s">
        <v>4</v>
      </c>
      <c r="G27" s="51">
        <f>SUM(G10:G26)</f>
        <v>14673969.027295001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148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149</v>
      </c>
      <c r="C31" s="80"/>
      <c r="D31" s="81"/>
      <c r="E31" s="52">
        <v>0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150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3674490.3043598253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5481361.6172967665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2758870.53471536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11914722.456371952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133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134</v>
      </c>
      <c r="C11" s="96"/>
      <c r="D11" s="96"/>
      <c r="E11" s="53">
        <v>15951.154399999999</v>
      </c>
      <c r="F11" s="17" t="s">
        <v>4</v>
      </c>
      <c r="G11" s="21">
        <v>16233</v>
      </c>
      <c r="H11" s="17" t="s">
        <v>4</v>
      </c>
      <c r="I11" s="2"/>
    </row>
    <row r="12" spans="1:9" x14ac:dyDescent="0.25">
      <c r="A12" s="2"/>
      <c r="B12" s="95" t="s">
        <v>135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136</v>
      </c>
      <c r="C13" s="96"/>
      <c r="D13" s="96"/>
      <c r="E13" s="53">
        <v>32399.4126</v>
      </c>
      <c r="F13" s="17" t="s">
        <v>4</v>
      </c>
      <c r="G13" s="21">
        <v>36453</v>
      </c>
      <c r="H13" s="17" t="s">
        <v>4</v>
      </c>
      <c r="I13" s="2"/>
    </row>
    <row r="14" spans="1:9" x14ac:dyDescent="0.25">
      <c r="A14" s="2"/>
      <c r="B14" s="95" t="s">
        <v>137</v>
      </c>
      <c r="C14" s="96"/>
      <c r="D14" s="96"/>
      <c r="E14" s="53">
        <v>2675921.7097999998</v>
      </c>
      <c r="F14" s="17" t="s">
        <v>4</v>
      </c>
      <c r="G14" s="21">
        <v>4951033</v>
      </c>
      <c r="H14" s="17" t="s">
        <v>4</v>
      </c>
      <c r="I14" s="2"/>
    </row>
    <row r="15" spans="1:9" x14ac:dyDescent="0.25">
      <c r="A15" s="2"/>
      <c r="B15" s="95" t="s">
        <v>138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139</v>
      </c>
      <c r="C16" s="96"/>
      <c r="D16" s="96"/>
      <c r="E16" s="53">
        <v>0</v>
      </c>
      <c r="F16" s="17" t="s">
        <v>4</v>
      </c>
      <c r="G16" s="21">
        <v>124087</v>
      </c>
      <c r="H16" s="17" t="s">
        <v>4</v>
      </c>
      <c r="I16" s="2"/>
    </row>
    <row r="17" spans="1:9" x14ac:dyDescent="0.25">
      <c r="A17" s="2"/>
      <c r="B17" s="95" t="s">
        <v>140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2403533.7232000004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2445595.5633560005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-5230059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-3624253.1349206348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-1605805.8650793652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-535268.62169312174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20</v>
      </c>
      <c r="E10" s="21">
        <v>233192</v>
      </c>
      <c r="F10" s="9">
        <f>E10/D10</f>
        <v>11659.6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13170</v>
      </c>
      <c r="F11" s="9">
        <f t="shared" ref="F11:F31" si="0">E11/D11</f>
        <v>175.6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75</v>
      </c>
      <c r="E12" s="21">
        <v>362007</v>
      </c>
      <c r="F12" s="9">
        <f t="shared" si="0"/>
        <v>4826.76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75</v>
      </c>
      <c r="E13" s="21">
        <v>2150234</v>
      </c>
      <c r="F13" s="9">
        <f t="shared" si="0"/>
        <v>28669.786666666667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75</v>
      </c>
      <c r="E14" s="21">
        <v>928558</v>
      </c>
      <c r="F14" s="9">
        <f t="shared" si="0"/>
        <v>12380.773333333333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75</v>
      </c>
      <c r="E15" s="21">
        <v>860376</v>
      </c>
      <c r="F15" s="9">
        <f t="shared" si="0"/>
        <v>11471.68</v>
      </c>
      <c r="G15" s="17" t="s">
        <v>4</v>
      </c>
      <c r="H15" s="2"/>
    </row>
    <row r="16" spans="1:8" x14ac:dyDescent="0.25">
      <c r="A16" s="2"/>
      <c r="B16" s="42" t="s">
        <v>124</v>
      </c>
      <c r="C16" s="28">
        <v>2016</v>
      </c>
      <c r="D16" s="22">
        <v>75</v>
      </c>
      <c r="E16" s="21">
        <v>127067</v>
      </c>
      <c r="F16" s="9">
        <f t="shared" si="0"/>
        <v>1694.2266666666667</v>
      </c>
      <c r="G16" s="17" t="s">
        <v>4</v>
      </c>
      <c r="H16" s="2"/>
    </row>
    <row r="17" spans="1:8" x14ac:dyDescent="0.25">
      <c r="A17" s="2"/>
      <c r="B17" s="42" t="s">
        <v>125</v>
      </c>
      <c r="C17" s="28">
        <v>2016</v>
      </c>
      <c r="D17" s="22">
        <v>75</v>
      </c>
      <c r="E17" s="21">
        <v>1171852</v>
      </c>
      <c r="F17" s="9">
        <f t="shared" si="0"/>
        <v>15624.693333333333</v>
      </c>
      <c r="G17" s="17" t="s">
        <v>4</v>
      </c>
      <c r="H17" s="2"/>
    </row>
    <row r="18" spans="1:8" ht="26.25" x14ac:dyDescent="0.25">
      <c r="A18" s="2"/>
      <c r="B18" s="42" t="s">
        <v>126</v>
      </c>
      <c r="C18" s="28">
        <v>2016</v>
      </c>
      <c r="D18" s="22">
        <v>50</v>
      </c>
      <c r="E18" s="21">
        <v>242000</v>
      </c>
      <c r="F18" s="9">
        <f t="shared" si="0"/>
        <v>4840</v>
      </c>
      <c r="G18" s="17" t="s">
        <v>4</v>
      </c>
      <c r="H18" s="2"/>
    </row>
    <row r="19" spans="1:8" ht="26.25" x14ac:dyDescent="0.25">
      <c r="A19" s="2"/>
      <c r="B19" s="42" t="s">
        <v>127</v>
      </c>
      <c r="C19" s="28">
        <v>2016</v>
      </c>
      <c r="D19" s="22">
        <v>15</v>
      </c>
      <c r="E19" s="21">
        <v>182100</v>
      </c>
      <c r="F19" s="9">
        <f t="shared" si="0"/>
        <v>12140</v>
      </c>
      <c r="G19" s="17" t="s">
        <v>4</v>
      </c>
      <c r="H19" s="2"/>
    </row>
    <row r="20" spans="1:8" x14ac:dyDescent="0.25">
      <c r="A20" s="2"/>
      <c r="B20" s="42" t="s">
        <v>128</v>
      </c>
      <c r="C20" s="28">
        <v>2016</v>
      </c>
      <c r="D20" s="22">
        <v>5</v>
      </c>
      <c r="E20" s="21">
        <v>272911</v>
      </c>
      <c r="F20" s="9">
        <f t="shared" si="0"/>
        <v>54582.2</v>
      </c>
      <c r="G20" s="17" t="s">
        <v>4</v>
      </c>
      <c r="H20" s="2"/>
    </row>
    <row r="21" spans="1:8" x14ac:dyDescent="0.25">
      <c r="A21" s="2"/>
      <c r="B21" s="42" t="s">
        <v>129</v>
      </c>
      <c r="C21" s="28">
        <v>2016</v>
      </c>
      <c r="D21" s="22">
        <v>75</v>
      </c>
      <c r="E21" s="21">
        <v>1627626</v>
      </c>
      <c r="F21" s="9">
        <f t="shared" si="0"/>
        <v>21701.68</v>
      </c>
      <c r="G21" s="17" t="s">
        <v>4</v>
      </c>
      <c r="H21" s="2"/>
    </row>
    <row r="22" spans="1:8" x14ac:dyDescent="0.25">
      <c r="A22" s="2"/>
      <c r="B22" s="42" t="s">
        <v>129</v>
      </c>
      <c r="C22" s="28">
        <v>2016</v>
      </c>
      <c r="D22" s="22">
        <v>75</v>
      </c>
      <c r="E22" s="21">
        <v>1447954</v>
      </c>
      <c r="F22" s="9">
        <f t="shared" si="0"/>
        <v>19306.053333333333</v>
      </c>
      <c r="G22" s="17" t="s">
        <v>4</v>
      </c>
      <c r="H22" s="2"/>
    </row>
    <row r="23" spans="1:8" x14ac:dyDescent="0.25">
      <c r="A23" s="2"/>
      <c r="B23" s="42" t="s">
        <v>129</v>
      </c>
      <c r="C23" s="28">
        <v>2016</v>
      </c>
      <c r="D23" s="22">
        <v>75</v>
      </c>
      <c r="E23" s="21">
        <v>714868</v>
      </c>
      <c r="F23" s="9">
        <f t="shared" si="0"/>
        <v>9531.5733333333337</v>
      </c>
      <c r="G23" s="17" t="s">
        <v>4</v>
      </c>
      <c r="H23" s="2"/>
    </row>
    <row r="24" spans="1:8" x14ac:dyDescent="0.25">
      <c r="A24" s="2"/>
      <c r="B24" s="42" t="s">
        <v>129</v>
      </c>
      <c r="C24" s="28">
        <v>2016</v>
      </c>
      <c r="D24" s="22">
        <v>75</v>
      </c>
      <c r="E24" s="21">
        <v>507526</v>
      </c>
      <c r="F24" s="9">
        <f t="shared" si="0"/>
        <v>6767.0133333333333</v>
      </c>
      <c r="G24" s="17" t="s">
        <v>4</v>
      </c>
      <c r="H24" s="2"/>
    </row>
    <row r="25" spans="1:8" x14ac:dyDescent="0.25">
      <c r="A25" s="2"/>
      <c r="B25" s="42" t="s">
        <v>130</v>
      </c>
      <c r="C25" s="28">
        <v>2016</v>
      </c>
      <c r="D25" s="22">
        <v>5</v>
      </c>
      <c r="E25" s="21">
        <v>526917</v>
      </c>
      <c r="F25" s="9">
        <f t="shared" si="0"/>
        <v>105383.4</v>
      </c>
      <c r="G25" s="17" t="s">
        <v>4</v>
      </c>
      <c r="H25" s="2"/>
    </row>
    <row r="26" spans="1:8" x14ac:dyDescent="0.25">
      <c r="A26" s="2"/>
      <c r="B26" s="42" t="s">
        <v>130</v>
      </c>
      <c r="C26" s="28">
        <v>2016</v>
      </c>
      <c r="D26" s="22">
        <v>5</v>
      </c>
      <c r="E26" s="21">
        <v>40935</v>
      </c>
      <c r="F26" s="9">
        <f t="shared" si="0"/>
        <v>8187</v>
      </c>
      <c r="G26" s="17" t="s">
        <v>4</v>
      </c>
      <c r="H26" s="2"/>
    </row>
    <row r="27" spans="1:8" x14ac:dyDescent="0.25">
      <c r="A27" s="2"/>
      <c r="B27" s="42" t="s">
        <v>130</v>
      </c>
      <c r="C27" s="28">
        <v>2016</v>
      </c>
      <c r="D27" s="22">
        <v>5</v>
      </c>
      <c r="E27" s="21">
        <v>9080</v>
      </c>
      <c r="F27" s="9">
        <f t="shared" si="0"/>
        <v>1816</v>
      </c>
      <c r="G27" s="17" t="s">
        <v>4</v>
      </c>
      <c r="H27" s="2"/>
    </row>
    <row r="28" spans="1:8" x14ac:dyDescent="0.25">
      <c r="A28" s="2"/>
      <c r="B28" s="42" t="s">
        <v>131</v>
      </c>
      <c r="C28" s="28">
        <v>2016</v>
      </c>
      <c r="D28" s="22">
        <v>5</v>
      </c>
      <c r="E28" s="21">
        <v>32894</v>
      </c>
      <c r="F28" s="9">
        <f t="shared" si="0"/>
        <v>6578.8</v>
      </c>
      <c r="G28" s="17" t="s">
        <v>4</v>
      </c>
      <c r="H28" s="2"/>
    </row>
    <row r="29" spans="1:8" ht="26.25" x14ac:dyDescent="0.25">
      <c r="A29" s="2"/>
      <c r="B29" s="42" t="s">
        <v>132</v>
      </c>
      <c r="C29" s="28">
        <v>2016</v>
      </c>
      <c r="D29" s="22">
        <v>10</v>
      </c>
      <c r="E29" s="21">
        <v>12400</v>
      </c>
      <c r="F29" s="9">
        <f t="shared" si="0"/>
        <v>1240</v>
      </c>
      <c r="G29" s="17" t="s">
        <v>4</v>
      </c>
      <c r="H29" s="2"/>
    </row>
    <row r="30" spans="1:8" x14ac:dyDescent="0.25">
      <c r="A30" s="2"/>
      <c r="B30" s="42" t="s">
        <v>130</v>
      </c>
      <c r="C30" s="28">
        <v>2016</v>
      </c>
      <c r="D30" s="22">
        <v>5</v>
      </c>
      <c r="E30" s="21">
        <v>161917</v>
      </c>
      <c r="F30" s="9">
        <f t="shared" si="0"/>
        <v>32383.4</v>
      </c>
      <c r="G30" s="17" t="s">
        <v>4</v>
      </c>
      <c r="H30" s="2"/>
    </row>
    <row r="31" spans="1:8" x14ac:dyDescent="0.25">
      <c r="A31" s="2"/>
      <c r="B31" s="42" t="s">
        <v>130</v>
      </c>
      <c r="C31" s="28">
        <v>2016</v>
      </c>
      <c r="D31" s="22">
        <v>5</v>
      </c>
      <c r="E31" s="21">
        <v>689991</v>
      </c>
      <c r="F31" s="9">
        <f t="shared" si="0"/>
        <v>137998.20000000001</v>
      </c>
      <c r="G31" s="17" t="s">
        <v>4</v>
      </c>
      <c r="H31" s="2"/>
    </row>
    <row r="32" spans="1:8" x14ac:dyDescent="0.25">
      <c r="A32" s="2"/>
      <c r="B32" s="91" t="s">
        <v>54</v>
      </c>
      <c r="C32" s="92"/>
      <c r="D32" s="92"/>
      <c r="E32" s="93"/>
      <c r="F32" s="15">
        <f>SUM(F10:F31)</f>
        <v>508958.44000000006</v>
      </c>
      <c r="G32" s="16" t="s">
        <v>4</v>
      </c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</sheetData>
  <sheetProtection password="DFE9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151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5136806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4809000</v>
      </c>
      <c r="H10" s="17" t="s">
        <v>4</v>
      </c>
      <c r="I10" s="2"/>
    </row>
    <row r="11" spans="1:9" x14ac:dyDescent="0.25">
      <c r="A11" s="2"/>
      <c r="B11" s="91" t="s">
        <v>152</v>
      </c>
      <c r="C11" s="92"/>
      <c r="D11" s="92"/>
      <c r="E11" s="92"/>
      <c r="F11" s="93"/>
      <c r="G11" s="15">
        <f>G9-G10</f>
        <v>327806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153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248405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90000</v>
      </c>
      <c r="H16" s="17" t="s">
        <v>4</v>
      </c>
      <c r="I16" s="2"/>
    </row>
    <row r="17" spans="1:9" x14ac:dyDescent="0.25">
      <c r="A17" s="2"/>
      <c r="B17" s="91" t="s">
        <v>153</v>
      </c>
      <c r="C17" s="92"/>
      <c r="D17" s="92"/>
      <c r="E17" s="92"/>
      <c r="F17" s="93"/>
      <c r="G17" s="15">
        <f>G15-G16</f>
        <v>158405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154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84424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96000</v>
      </c>
      <c r="H22" s="17" t="s">
        <v>4</v>
      </c>
      <c r="I22" s="2"/>
    </row>
    <row r="23" spans="1:9" x14ac:dyDescent="0.25">
      <c r="A23" s="2"/>
      <c r="B23" s="91" t="s">
        <v>154</v>
      </c>
      <c r="C23" s="92"/>
      <c r="D23" s="92"/>
      <c r="E23" s="92"/>
      <c r="F23" s="93"/>
      <c r="G23" s="15">
        <f>G21-G22</f>
        <v>-11576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2016'!F32</f>
        <v>508958.44000000006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116666.66666666667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392291.77333333337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14593636.359211368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2886031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944150.16666666674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14092.600000000093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891626.66666666663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4735900.4333333336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297065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44969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342034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-750000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-1426851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-717993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-195106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-3089950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1987984.4333333336</v>
      </c>
      <c r="F28" s="25" t="s">
        <v>4</v>
      </c>
      <c r="G28" s="1">
        <f>IF(E28&lt;0,0,-E28)</f>
        <v>-1987984.4333333336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12313630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401063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12714693</v>
      </c>
      <c r="F35" s="25" t="s">
        <v>4</v>
      </c>
      <c r="G35" s="12">
        <f>-E35</f>
        <v>-12714693</v>
      </c>
      <c r="H35" s="25" t="s">
        <v>4</v>
      </c>
      <c r="I35" s="2"/>
    </row>
    <row r="36" spans="1:9" x14ac:dyDescent="0.25">
      <c r="A36" s="2"/>
      <c r="B36" s="91" t="s">
        <v>147</v>
      </c>
      <c r="C36" s="92"/>
      <c r="D36" s="92"/>
      <c r="E36" s="92"/>
      <c r="F36" s="93"/>
      <c r="G36" s="15">
        <f>$G$9+$G$28+$G$30+$G$35</f>
        <v>-109041.0741219651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145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146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141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159</v>
      </c>
      <c r="C16" s="85"/>
      <c r="D16" s="85"/>
      <c r="E16" s="86"/>
      <c r="F16" s="100" t="s">
        <v>142</v>
      </c>
      <c r="G16" s="100"/>
      <c r="H16" s="2"/>
    </row>
    <row r="17" spans="1:8" x14ac:dyDescent="0.25">
      <c r="A17" s="2"/>
      <c r="B17" s="79" t="s">
        <v>156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143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144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2017-09-13T12:26:55Z</dcterms:modified>
</cp:coreProperties>
</file>