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<sst xmlns="http://schemas.openxmlformats.org/spreadsheetml/2006/main" count="109" uniqueCount="75">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</sst>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556699.41622315533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439966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26001.160213333329</v>
      </c>
      <c r="C4" t="s">
        <v>11</v>
      </c>
    </row>
    <row r="5" spans="1:3" s="26" customFormat="1" x14ac:dyDescent="0.25">
      <c r="A5" s="3" t="s">
        <v>12</v>
      </c>
      <c r="B5" s="48">
        <f>SUM(B2:B4)</f>
        <v>1022666.5764364887</v>
      </c>
      <c r="C5" s="61" t="s">
        <v>11</v>
      </c>
    </row>
    <row r="6" spans="1:3" x14ac:dyDescent="0.25">
      <c r="A6" s="47" t="s">
        <v>0</v>
      </c>
      <c r="B6" s="38">
        <f>Investeringer!E3</f>
        <v>503722.05980923027</v>
      </c>
      <c r="C6" s="23" t="s">
        <v>11</v>
      </c>
    </row>
    <row r="7" spans="1:3" x14ac:dyDescent="0.25">
      <c r="A7" s="4" t="s">
        <v>1</v>
      </c>
      <c r="B7" s="35">
        <f>Investeringer!F3</f>
        <v>249500.03024209934</v>
      </c>
      <c r="C7" t="s">
        <v>11</v>
      </c>
    </row>
    <row r="8" spans="1:3" x14ac:dyDescent="0.25">
      <c r="A8" s="4" t="s">
        <v>2</v>
      </c>
      <c r="B8" s="35">
        <f>Investeringer!G3</f>
        <v>33235.168640835174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50591.28</v>
      </c>
      <c r="C9" t="s">
        <v>11</v>
      </c>
    </row>
    <row r="10" spans="1:3" s="22" customFormat="1" x14ac:dyDescent="0.25">
      <c r="A10" s="3" t="s">
        <v>47</v>
      </c>
      <c r="B10" s="48">
        <f>SUM(B6:B9)</f>
        <v>837048.53869216482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341605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341605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2201320.1151286536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2220805.6284445422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506988</v>
      </c>
      <c r="C2" s="49">
        <v>0</v>
      </c>
      <c r="D2" s="49">
        <f>B2+C2</f>
        <v>506988</v>
      </c>
      <c r="E2" s="50">
        <f>D2</f>
        <v>506988</v>
      </c>
      <c r="F2" s="49">
        <v>556699.41622315533</v>
      </c>
      <c r="G2" s="49">
        <v>0</v>
      </c>
      <c r="H2" s="49">
        <f>F2-G2</f>
        <v>556699.41622315533</v>
      </c>
      <c r="I2" s="49">
        <f>AVERAGEIF(E2:E4,"&lt;&gt;0")</f>
        <v>644582.658528</v>
      </c>
      <c r="J2" s="49">
        <v>420834.42791765998</v>
      </c>
      <c r="K2" s="39">
        <f>IF(H2&gt;I2,IF(I2&gt;J2,I2,J2),H2)</f>
        <v>556699.41622315533</v>
      </c>
    </row>
    <row r="3" spans="1:11" s="23" customFormat="1" x14ac:dyDescent="0.25">
      <c r="A3" s="28">
        <v>2014</v>
      </c>
      <c r="B3" s="49">
        <v>910982</v>
      </c>
      <c r="C3" s="49"/>
      <c r="D3" s="49">
        <f t="shared" ref="D3:D4" si="0">B3+C3</f>
        <v>910982</v>
      </c>
      <c r="E3" s="50">
        <f>D3*Pristalsregulering!C7</f>
        <v>911710.78559999994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507032</v>
      </c>
      <c r="C4" s="49"/>
      <c r="D4" s="49">
        <f t="shared" si="0"/>
        <v>507032</v>
      </c>
      <c r="E4" s="50">
        <f>D4*Pristalsregulering!$C$6*Pristalsregulering!$C$7</f>
        <v>515049.18998399988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439966</v>
      </c>
      <c r="E3" s="56">
        <f>SUM(D3:D3)</f>
        <v>439966</v>
      </c>
    </row>
    <row r="4" spans="1:5" x14ac:dyDescent="0.25">
      <c r="A4" s="28">
        <v>2015</v>
      </c>
      <c r="B4" s="35">
        <v>439966</v>
      </c>
      <c r="C4" s="74">
        <f>B4</f>
        <v>439966</v>
      </c>
      <c r="D4" s="74"/>
      <c r="E4" s="54"/>
    </row>
    <row r="5" spans="1:5" x14ac:dyDescent="0.25">
      <c r="A5" s="28">
        <v>2014</v>
      </c>
      <c r="B5" s="35"/>
      <c r="C5" s="74">
        <f>B5*Pristalsregulering!$C$7</f>
        <v>0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4800</v>
      </c>
      <c r="C3" s="42">
        <v>19810</v>
      </c>
      <c r="D3" s="42">
        <v>0</v>
      </c>
      <c r="E3" s="41">
        <f>B3</f>
        <v>4800</v>
      </c>
      <c r="F3" s="42">
        <f t="shared" ref="F3:G3" si="0">C3</f>
        <v>19810</v>
      </c>
      <c r="G3" s="43">
        <f t="shared" si="0"/>
        <v>0</v>
      </c>
      <c r="H3" s="44">
        <f>IF(E3=0,0,AVERAGEIF(E3:E5,"&lt;&gt;0"))+IF(F3=0,0,AVERAGEIF(F3:F5,"&lt;&gt;0"))+IF(G3=0,0,AVERAGEIF(G3:G5,"&lt;&gt;0"))</f>
        <v>26001.160213333329</v>
      </c>
    </row>
    <row r="4" spans="1:8" x14ac:dyDescent="0.25">
      <c r="A4" s="31">
        <v>2014</v>
      </c>
      <c r="B4" s="41">
        <v>5500</v>
      </c>
      <c r="C4" s="42">
        <v>16670</v>
      </c>
      <c r="D4" s="42">
        <v>0</v>
      </c>
      <c r="E4" s="41">
        <f>B4*Pristalsregulering!$C$7</f>
        <v>5504.4</v>
      </c>
      <c r="F4" s="42">
        <f>C4*Pristalsregulering!$C$7</f>
        <v>16683.335999999999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21600</v>
      </c>
      <c r="C5" s="42">
        <v>9120</v>
      </c>
      <c r="D5" s="42">
        <v>0</v>
      </c>
      <c r="E5" s="41">
        <f>B5*Pristalsregulering!$C$7*Pristalsregulering!$C$6</f>
        <v>21941.539199999996</v>
      </c>
      <c r="F5" s="42">
        <f>C5*Pristalsregulering!$C$7*Pristalsregulering!$C$6</f>
        <v>9264.2054399999979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462682.59268186189</v>
      </c>
      <c r="C3" s="38">
        <v>242452.17499999996</v>
      </c>
      <c r="D3" s="40">
        <v>33108.875</v>
      </c>
      <c r="E3" s="35">
        <f>B3*Pristalsregulering!C2*Pristalsregulering!C3*Pristalsregulering!C4*Pristalsregulering!C5*Pristalsregulering!C6*Pristalsregulering!C7</f>
        <v>503722.05980923027</v>
      </c>
      <c r="F3" s="35">
        <v>249500.03024209934</v>
      </c>
      <c r="G3" s="35">
        <f xml:space="preserve"> D3/Pristalsregulering!$C$8</f>
        <v>33235.168640835174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43986</v>
      </c>
      <c r="D3" s="38">
        <v>0</v>
      </c>
      <c r="E3" s="40">
        <v>0</v>
      </c>
      <c r="F3" s="38">
        <f>B3</f>
        <v>0</v>
      </c>
      <c r="G3" s="38">
        <f>C3</f>
        <v>43986</v>
      </c>
      <c r="H3" s="38">
        <f>D3</f>
        <v>0</v>
      </c>
      <c r="I3" s="40">
        <f>E3</f>
        <v>0</v>
      </c>
      <c r="J3" s="42">
        <f>AVERAGE(F3:F5)</f>
        <v>6605.2799999999988</v>
      </c>
      <c r="K3" s="42">
        <f>G3</f>
        <v>43986</v>
      </c>
      <c r="L3" s="43">
        <f>AVERAGE(H3:H5)+AVERAGE(I3:I5)</f>
        <v>0</v>
      </c>
      <c r="M3" s="44">
        <f>SUM(J3:L3)</f>
        <v>50591.28</v>
      </c>
      <c r="N3" s="23"/>
    </row>
    <row r="4" spans="1:14" x14ac:dyDescent="0.25">
      <c r="A4" s="28">
        <v>2014</v>
      </c>
      <c r="B4" s="45">
        <v>19800</v>
      </c>
      <c r="C4" s="38">
        <v>61648</v>
      </c>
      <c r="D4" s="38">
        <v>0</v>
      </c>
      <c r="E4" s="40">
        <v>0</v>
      </c>
      <c r="F4" s="38">
        <f>IF(B4="","",B4*Pristalsregulering!$C$7)</f>
        <v>19815.839999999997</v>
      </c>
      <c r="G4" s="38">
        <f>IF(C4="","",C4*Pristalsregulering!$C$7)</f>
        <v>61697.318399999996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17504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17780.773247999998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0</v>
      </c>
      <c r="E2" s="42">
        <v>0</v>
      </c>
      <c r="F2" s="42">
        <v>0</v>
      </c>
      <c r="G2" s="42">
        <v>325344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341605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2017-09-13T13:08:21Z</dcterms:modified>
</cp:coreProperties>
</file>