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4" i="11" l="1"/>
  <c r="F13" i="1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5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6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<sst xmlns="http://schemas.openxmlformats.org/spreadsheetml/2006/main" count="325" uniqueCount="146">
  <si>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</si>
  <si>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</si>
  <si>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</si>
  <si>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</si>
  <si>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</si>
  <si>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</si>
  <si>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</si>
  <si>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</si>
  <si>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</si>
  <si>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</si>
  <si>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</si>
  <si>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</si>
  <si>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</si>
  <si>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</si>
  <si>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</si>
  <si>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</si>
  <si>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</si>
  <si>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</si>
  <si>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</si>
  <si>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</si>
  <si>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</si>
  <si>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</si>
  <si>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</si>
  <si>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</si>
  <si>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</si>
  <si>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</si>
  <si>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</si>
  <si>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</si>
  <si>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</si>
  <si>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</si>
  <si>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</si>
  <si>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</si>
  <si>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</si>
  <si>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</si>
  <si>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</si>
  <si>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</si>
  <si>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</si>
  <si>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</si>
  <si>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</si>
  <si>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</si>
  <si>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</si>
  <si>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</si>
  <si>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</si>
  <si>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</si>
  <si>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</si>
  <si>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</si>
  <si>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</si>
  <si>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</si>
  <si>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</si>
  <si>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</si>
  <si>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</si>
  <si>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</si>
  <si>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</si>
  <si>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</si>
  <si>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</si>
  <si>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</si>
  <si>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</si>
  <si>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</si>
  <si>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</si>
  <si>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</si>
  <si>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</si>
  <si>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</si>
  <si>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</si>
  <si>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</si>
  <si>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</si>
  <si>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</si>
  <si>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</si>
  <si>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</si>
  <si>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</si>
  <si>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</si>
  <si>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</si>
  <si>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</si>
  <si>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</si>
  <si>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</si>
  <si>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</si>
  <si>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</si>
  <si>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</si>
  <si>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</si>
  <si>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</si>
  <si>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</si>
  <si>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</si>
  <si>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</si>
  <si>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</si>
  <si>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</si>
  <si>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</si>
  <si>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</si>
  <si>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</si>
  <si>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</si>
  <si>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</si>
  <si>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</si>
  <si>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</si>
  <si>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</si>
  <si>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</si>
  <si>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</si>
  <si>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</si>
  <si>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</si>
  <si>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</si>
  <si>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</si>
  <si>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</si>
  <si>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</si>
  <si>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</si>
  <si>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</si>
  <si>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</si>
  <si>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</si>
  <si>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</si>
  <si>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</si>
  <si>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</si>
  <si>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</si>
  <si>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</si>
  <si>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</si>
  <si>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</si>
  <si>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</si>
  <si>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</si>
  <si>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</si>
  <si>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</si>
  <si>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</si>
  <si>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</si>
  <si>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</si>
  <si>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Køretøjer, små lastvogne (&lt; 3.500 kg.)</t>
  </si>
  <si>
    <t>Arbejdsplads</t>
  </si>
  <si>
    <t>Afregningsmålere, elektroniske ≤ Ø 110mm (Qn 10)</t>
  </si>
  <si>
    <t>Ventiler på 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</si>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</sst>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6508939.3484640718</v>
      </c>
      <c r="F9" s="13" t="s">
        <v>4</v>
      </c>
      <c r="G9" s="48">
        <v>6524728.0374281537</v>
      </c>
      <c r="H9" s="13" t="s">
        <v>4</v>
      </c>
      <c r="I9" s="48">
        <v>6541034.4929430671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1782317.2396862048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2670448.9827161198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2802550.2740667425</v>
      </c>
      <c r="L12" s="8" t="s">
        <v>4</v>
      </c>
      <c r="M12" s="2"/>
    </row>
    <row r="13" spans="1:13" x14ac:dyDescent="0.25">
      <c r="A13" s="2"/>
      <c r="B13" s="46" t="s">
        <v>145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-281647.54985356348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-99073.066779499626</v>
      </c>
      <c r="F14" s="8" t="s">
        <v>4</v>
      </c>
      <c r="G14" s="9">
        <f>E14*(1+$E$25/100)</f>
        <v>-100806.84544814087</v>
      </c>
      <c r="H14" s="8" t="s">
        <v>4</v>
      </c>
      <c r="I14" s="9">
        <f>G14*(1+$E$25/100)</f>
        <v>-102570.96524348334</v>
      </c>
      <c r="J14" s="8" t="s">
        <v>4</v>
      </c>
      <c r="K14" s="51">
        <f>I14*(1+$E$25/100)</f>
        <v>-104365.9571352443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-85878.071666666685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-183245.42812384479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-1733.7786686412437</v>
      </c>
      <c r="F19" s="8" t="s">
        <v>4</v>
      </c>
      <c r="G19" s="42">
        <f>(G17+G14)*($E$25/100)</f>
        <v>-1764.1197953424653</v>
      </c>
      <c r="H19" s="8" t="s">
        <v>4</v>
      </c>
      <c r="I19" s="42">
        <f>(I17+I14)*($E$25/100)</f>
        <v>-1794.9918917609587</v>
      </c>
      <c r="J19" s="8" t="s">
        <v>4</v>
      </c>
      <c r="K19" s="42">
        <f>SUM(K10:K14,K17:K18)*($E$25/100)</f>
        <v>120212.80231590456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-72149.925238412208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6408132.5030159308</v>
      </c>
      <c r="F21" s="38" t="s">
        <v>4</v>
      </c>
      <c r="G21" s="49">
        <f>SUM(G9:G20)</f>
        <v>6422157.0721846698</v>
      </c>
      <c r="H21" s="38" t="s">
        <v>4</v>
      </c>
      <c r="I21" s="49">
        <f>SUM(I9:I20)</f>
        <v>6436668.5358078228</v>
      </c>
      <c r="J21" s="38" t="s">
        <v>4</v>
      </c>
      <c r="K21" s="52">
        <f>SUM(K9:K20)</f>
        <v>6648242.3667672416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1691927.51886385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2535017.9086944438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2660419.7199639799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6887365.1475222735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5">
        <v>60555.013200000001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5">
        <v>32399.4126</v>
      </c>
      <c r="F13" s="17" t="s">
        <v>4</v>
      </c>
      <c r="G13" s="21">
        <v>5918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5">
        <v>2534101.6815999998</v>
      </c>
      <c r="F14" s="17" t="s">
        <v>4</v>
      </c>
      <c r="G14" s="21">
        <v>2523769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-97369.10739999963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-99073.066779499626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-2706395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-1908681.1349206348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-797713.86507936521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-265904.62169312174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41423</v>
      </c>
      <c r="F10" s="9">
        <f>E10/D10</f>
        <v>552.30666666666662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5</v>
      </c>
      <c r="E11" s="21">
        <v>295105</v>
      </c>
      <c r="F11" s="9">
        <f t="shared" ref="F11:F15" si="0">E11/D11</f>
        <v>59021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5</v>
      </c>
      <c r="E12" s="21">
        <v>20551</v>
      </c>
      <c r="F12" s="9">
        <f t="shared" si="0"/>
        <v>4110.2</v>
      </c>
      <c r="G12" s="17" t="s">
        <v>4</v>
      </c>
      <c r="H12" s="2"/>
    </row>
    <row r="13" spans="1:8" x14ac:dyDescent="0.25">
      <c r="A13" s="2"/>
      <c r="B13" s="43" t="s">
        <v>117</v>
      </c>
      <c r="C13" s="28">
        <v>2016</v>
      </c>
      <c r="D13" s="22">
        <v>75</v>
      </c>
      <c r="E13" s="21">
        <v>166161</v>
      </c>
      <c r="F13" s="9">
        <f t="shared" si="0"/>
        <v>2215.48</v>
      </c>
      <c r="G13" s="17" t="s">
        <v>4</v>
      </c>
      <c r="H13" s="2"/>
    </row>
    <row r="14" spans="1:8" ht="26.25" x14ac:dyDescent="0.25">
      <c r="A14" s="2"/>
      <c r="B14" s="43" t="s">
        <v>120</v>
      </c>
      <c r="C14" s="28">
        <v>2016</v>
      </c>
      <c r="D14" s="22">
        <v>12</v>
      </c>
      <c r="E14" s="21">
        <v>27832</v>
      </c>
      <c r="F14" s="9">
        <f t="shared" si="0"/>
        <v>2319.3333333333335</v>
      </c>
      <c r="G14" s="17" t="s">
        <v>4</v>
      </c>
      <c r="H14" s="2"/>
    </row>
    <row r="15" spans="1:8" x14ac:dyDescent="0.25">
      <c r="A15" s="2"/>
      <c r="B15" s="43" t="s">
        <v>121</v>
      </c>
      <c r="C15" s="28">
        <v>2016</v>
      </c>
      <c r="D15" s="22">
        <v>40</v>
      </c>
      <c r="E15" s="21">
        <v>128691</v>
      </c>
      <c r="F15" s="9">
        <f t="shared" si="0"/>
        <v>3217.2750000000001</v>
      </c>
      <c r="G15" s="17" t="s">
        <v>4</v>
      </c>
      <c r="H15" s="2"/>
    </row>
    <row r="16" spans="1:8" x14ac:dyDescent="0.25">
      <c r="A16" s="2"/>
      <c r="B16" s="91" t="s">
        <v>52</v>
      </c>
      <c r="C16" s="92"/>
      <c r="D16" s="92"/>
      <c r="E16" s="93"/>
      <c r="F16" s="15">
        <f>SUM(F10:F15)</f>
        <v>71435.594999999987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2551496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2694590</v>
      </c>
      <c r="H10" s="17" t="s">
        <v>4</v>
      </c>
      <c r="I10" s="2"/>
    </row>
    <row r="11" spans="1:9" x14ac:dyDescent="0.25">
      <c r="A11" s="2"/>
      <c r="B11" s="91" t="s">
        <v>137</v>
      </c>
      <c r="C11" s="92"/>
      <c r="D11" s="92"/>
      <c r="E11" s="92"/>
      <c r="F11" s="93"/>
      <c r="G11" s="15">
        <f>G9-G10</f>
        <v>-143094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1229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138</v>
      </c>
      <c r="C17" s="92"/>
      <c r="D17" s="92"/>
      <c r="E17" s="92"/>
      <c r="F17" s="93"/>
      <c r="G17" s="15">
        <f>G15-G16</f>
        <v>1229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39002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46784</v>
      </c>
      <c r="H22" s="17" t="s">
        <v>4</v>
      </c>
      <c r="I22" s="2"/>
    </row>
    <row r="23" spans="1:9" x14ac:dyDescent="0.25">
      <c r="A23" s="2"/>
      <c r="B23" s="91" t="s">
        <v>139</v>
      </c>
      <c r="C23" s="92"/>
      <c r="D23" s="92"/>
      <c r="E23" s="92"/>
      <c r="F23" s="93"/>
      <c r="G23" s="15">
        <f>G21-G22</f>
        <v>-7782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140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140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2016'!F16</f>
        <v>71435.594999999987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7666.6666666666661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63768.928333333322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6189100.5718761552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1996457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266476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-9289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15583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2269227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80400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9365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89765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-679763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-679763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1679229</v>
      </c>
      <c r="F28" s="25" t="s">
        <v>4</v>
      </c>
      <c r="G28" s="1">
        <f>IF(E28&lt;0,0,-E28)</f>
        <v>-1679229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4611173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81944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4693117</v>
      </c>
      <c r="F35" s="25" t="s">
        <v>4</v>
      </c>
      <c r="G35" s="12">
        <f>-E35</f>
        <v>-4693117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-183245.42812384479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134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144</v>
      </c>
      <c r="C16" s="86"/>
      <c r="D16" s="86"/>
      <c r="E16" s="87"/>
      <c r="F16" s="100" t="s">
        <v>130</v>
      </c>
      <c r="G16" s="100"/>
      <c r="H16" s="2"/>
    </row>
    <row r="17" spans="1:8" x14ac:dyDescent="0.25">
      <c r="A17" s="2"/>
      <c r="B17" s="79" t="s">
        <v>142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2017-09-13T13:08:55Z</dcterms:modified>
</cp:coreProperties>
</file>