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<sst xmlns="http://schemas.openxmlformats.org/spreadsheetml/2006/main" count="99" uniqueCount="68">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</sst>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5702077.7610639995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56561.023733333328</v>
      </c>
      <c r="C3" t="s">
        <v>10</v>
      </c>
    </row>
    <row r="4" spans="1:3" s="25" customFormat="1" x14ac:dyDescent="0.25">
      <c r="A4" s="3" t="s">
        <v>11</v>
      </c>
      <c r="B4" s="45">
        <f>SUM(B2:B3)</f>
        <v>5758638.7847973332</v>
      </c>
      <c r="C4" s="54" t="s">
        <v>10</v>
      </c>
    </row>
    <row r="5" spans="1:3" x14ac:dyDescent="0.25">
      <c r="A5" s="44" t="s">
        <v>0</v>
      </c>
      <c r="B5" s="35">
        <f>Investeringer!E3</f>
        <v>4176650.9132557646</v>
      </c>
      <c r="C5" s="22" t="s">
        <v>10</v>
      </c>
    </row>
    <row r="6" spans="1:3" x14ac:dyDescent="0.25">
      <c r="A6" s="4" t="s">
        <v>1</v>
      </c>
      <c r="B6" s="32">
        <f>Investeringer!F3</f>
        <v>1635788.6914776629</v>
      </c>
      <c r="C6" t="s">
        <v>10</v>
      </c>
    </row>
    <row r="7" spans="1:3" x14ac:dyDescent="0.25">
      <c r="A7" s="4" t="s">
        <v>2</v>
      </c>
      <c r="B7" s="32">
        <f>Investeringer!G3</f>
        <v>142158.73522719668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271603</v>
      </c>
      <c r="C8" t="s">
        <v>10</v>
      </c>
    </row>
    <row r="9" spans="1:3" s="21" customFormat="1" x14ac:dyDescent="0.25">
      <c r="A9" s="3" t="s">
        <v>44</v>
      </c>
      <c r="B9" s="45">
        <f>SUM(B5:B8)</f>
        <v>6226201.3399606245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7745832</v>
      </c>
      <c r="C10" t="s">
        <v>10</v>
      </c>
    </row>
    <row r="11" spans="1:3" s="21" customFormat="1" x14ac:dyDescent="0.25">
      <c r="A11" s="3" t="s">
        <v>64</v>
      </c>
      <c r="B11" s="45">
        <f>SUM(B10:B10)</f>
        <v>7745832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19730672.124757957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19905322.904431559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4906214.58</v>
      </c>
      <c r="C2" s="46">
        <v>0</v>
      </c>
      <c r="D2" s="46">
        <f>B2+C2</f>
        <v>4906214.58</v>
      </c>
      <c r="E2" s="47">
        <f>D2</f>
        <v>4906214.58</v>
      </c>
      <c r="F2" s="46">
        <v>6995987.9499023315</v>
      </c>
      <c r="G2" s="46">
        <v>0</v>
      </c>
      <c r="H2" s="46">
        <f>F2-G2</f>
        <v>6995987.9499023315</v>
      </c>
      <c r="I2" s="46">
        <f>AVERAGEIF(E2:E4,"&lt;&gt;0")</f>
        <v>5702077.7610639995</v>
      </c>
      <c r="J2" s="46">
        <v>4785843.7046444174</v>
      </c>
      <c r="K2" s="36">
        <f>IF(H2&gt;I2,IF(I2&gt;J2,I2,J2),H2)</f>
        <v>5702077.7610639995</v>
      </c>
    </row>
    <row r="3" spans="1:11" s="22" customFormat="1" x14ac:dyDescent="0.25">
      <c r="A3" s="27">
        <v>2014</v>
      </c>
      <c r="B3" s="46">
        <v>5024604</v>
      </c>
      <c r="C3" s="46"/>
      <c r="D3" s="46">
        <f t="shared" ref="D3:D4" si="0">B3+C3</f>
        <v>5024604</v>
      </c>
      <c r="E3" s="47">
        <f>D3*Pristalsregulering!C7</f>
        <v>5028623.6831999999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7059766</v>
      </c>
      <c r="C4" s="46"/>
      <c r="D4" s="46">
        <f t="shared" si="0"/>
        <v>7059766</v>
      </c>
      <c r="E4" s="47">
        <f>D4*Pristalsregulering!$C$6*Pristalsregulering!$C$7</f>
        <v>7171395.0199919986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12750</v>
      </c>
      <c r="C3" s="39">
        <v>51760</v>
      </c>
      <c r="D3" s="39">
        <v>0</v>
      </c>
      <c r="E3" s="38">
        <f>B3</f>
        <v>12750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56561.023733333328</v>
      </c>
    </row>
    <row r="4" spans="1:8" x14ac:dyDescent="0.25">
      <c r="A4" s="30">
        <v>2014</v>
      </c>
      <c r="B4" s="38">
        <v>12500</v>
      </c>
      <c r="C4" s="39">
        <v>39200</v>
      </c>
      <c r="D4" s="39">
        <v>0</v>
      </c>
      <c r="E4" s="38">
        <f>B4*Pristalsregulering!$C$7</f>
        <v>12509.999999999998</v>
      </c>
      <c r="F4" s="39">
        <f>C4*Pristalsregulering!$C$7</f>
        <v>39231.359999999993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15000</v>
      </c>
      <c r="C5" s="39">
        <v>37600</v>
      </c>
      <c r="D5" s="39">
        <v>0</v>
      </c>
      <c r="E5" s="38">
        <f>B5*Pristalsregulering!$C$7*Pristalsregulering!$C$6</f>
        <v>15237.179999999997</v>
      </c>
      <c r="F5" s="39">
        <f>C5*Pristalsregulering!$C$7*Pristalsregulering!$C$6</f>
        <v>38194.53119999999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3836368.957127084</v>
      </c>
      <c r="C3" s="35">
        <v>1577083.1541499998</v>
      </c>
      <c r="D3" s="37">
        <v>141618.53203333332</v>
      </c>
      <c r="E3" s="32">
        <f>B3*Pristalsregulering!C2*Pristalsregulering!C3*Pristalsregulering!C4*Pristalsregulering!C5*Pristalsregulering!C6*Pristalsregulering!C7</f>
        <v>4176650.9132557646</v>
      </c>
      <c r="F3" s="32">
        <v>1635788.6914776629</v>
      </c>
      <c r="G3" s="32">
        <f xml:space="preserve"> D3/Pristalsregulering!$C$8</f>
        <v>142158.73522719668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269935</v>
      </c>
      <c r="D3" s="35">
        <v>0</v>
      </c>
      <c r="E3" s="37">
        <v>0</v>
      </c>
      <c r="F3" s="35">
        <f>B3</f>
        <v>0</v>
      </c>
      <c r="G3" s="35">
        <f>C3</f>
        <v>269935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269935</v>
      </c>
      <c r="L3" s="40">
        <f>AVERAGE(H3:H5)+AVERAGE(I3:I5)</f>
        <v>1668</v>
      </c>
      <c r="M3" s="41">
        <f>SUM(J3:L3)</f>
        <v>271603</v>
      </c>
      <c r="N3" s="22"/>
    </row>
    <row r="4" spans="1:14" x14ac:dyDescent="0.25">
      <c r="A4" s="27">
        <v>2014</v>
      </c>
      <c r="B4" s="42">
        <v>0</v>
      </c>
      <c r="C4" s="35">
        <v>482090</v>
      </c>
      <c r="D4" s="35">
        <v>5000</v>
      </c>
      <c r="E4" s="37">
        <v>0</v>
      </c>
      <c r="F4" s="35">
        <f>IF(B4="","",B4*Pristalsregulering!$C$7)</f>
        <v>0</v>
      </c>
      <c r="G4" s="35">
        <f>IF(C4="","",C4*Pristalsregulering!$C$7)</f>
        <v>482475.67199999996</v>
      </c>
      <c r="H4" s="35">
        <f>IF(D4="","",D4*Pristalsregulering!$C$7)</f>
        <v>5004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295447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300118.60796399997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65674</v>
      </c>
      <c r="E2" s="39">
        <v>0</v>
      </c>
      <c r="F2" s="39">
        <v>0</v>
      </c>
      <c r="G2" s="39">
        <v>7647635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7745832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2017-09-14T07:55:07Z</dcterms:modified>
</cp:coreProperties>
</file>