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4" i="11" l="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F12" i="21" l="1"/>
  <c r="G22" i="22" s="1"/>
  <c r="D12" i="21"/>
  <c r="G21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5" i="11"/>
  <c r="G23" i="22" l="1"/>
  <c r="G30" i="13"/>
  <c r="E35" i="13" l="1"/>
  <c r="G35" i="13" s="1"/>
  <c r="E27" i="13"/>
  <c r="E19" i="13"/>
  <c r="G11" i="12"/>
  <c r="G23" i="12"/>
  <c r="G17" i="12"/>
  <c r="F10" i="11"/>
  <c r="F2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<sst xmlns="http://schemas.openxmlformats.org/spreadsheetml/2006/main" count="323" uniqueCount="160">
  <si>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</si>
  <si>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</si>
  <si>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</si>
  <si>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</si>
  <si>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</si>
  <si>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</si>
  <si>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</si>
  <si>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</si>
  <si>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</si>
  <si>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</si>
  <si>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</si>
  <si>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</si>
  <si>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</si>
  <si>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</si>
  <si>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</si>
  <si>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</si>
  <si>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</si>
  <si>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</si>
  <si>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</si>
  <si>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</si>
  <si>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</si>
  <si>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</si>
  <si>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</si>
  <si>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</si>
  <si>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</si>
  <si>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</si>
  <si>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</si>
  <si>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</si>
  <si>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</si>
  <si>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</si>
  <si>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</si>
  <si>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</si>
  <si>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</si>
  <si>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</si>
  <si>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</si>
  <si>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</si>
  <si>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</si>
  <si>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</si>
  <si>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</si>
  <si>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</si>
  <si>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</si>
  <si>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</si>
  <si>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</si>
  <si>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</si>
  <si>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</si>
  <si>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</si>
  <si>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</si>
  <si>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</si>
  <si>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</si>
  <si>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</si>
  <si>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</si>
  <si>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</si>
  <si>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</si>
  <si>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</si>
  <si>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</si>
  <si>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</si>
  <si>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</si>
  <si>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</si>
  <si>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</si>
  <si>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</si>
  <si>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</si>
  <si>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</si>
  <si>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</si>
  <si>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</si>
  <si>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</si>
  <si>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</si>
  <si>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</si>
  <si>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</si>
  <si>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</si>
  <si>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</si>
  <si>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</si>
  <si>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</si>
  <si>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</si>
  <si>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</si>
  <si>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</si>
  <si>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</si>
  <si>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</si>
  <si>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</si>
  <si>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</si>
  <si>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</si>
  <si>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</si>
  <si>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</si>
  <si>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</si>
  <si>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</si>
  <si>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</si>
  <si>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</si>
  <si>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</si>
  <si>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</si>
  <si>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</si>
  <si>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</si>
  <si>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</si>
  <si>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</si>
  <si>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</si>
  <si>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</si>
  <si>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</si>
  <si>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</si>
  <si>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</si>
  <si>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</si>
  <si>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</si>
  <si>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</si>
  <si>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</si>
  <si>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</si>
  <si>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</si>
  <si>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</si>
  <si>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</si>
  <si>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</si>
  <si>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</si>
  <si>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</si>
  <si>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</si>
  <si>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</si>
  <si>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</si>
  <si>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</si>
  <si>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</si>
  <si>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</si>
  <si>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</si>
  <si>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</si>
  <si>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</si>
  <si>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</si>
  <si>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</si>
  <si>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Beluftningsanlæg, iltningstrappe, Mek./EL</t>
  </si>
  <si>
    <t>Skyllevandsbehandling, inkl. UV-filter mv., SRO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</si>
  <si>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</si>
  <si>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</si>
  <si>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</si>
  <si>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</si>
  <si>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Ø110 mm &lt; Ledningsnet ≤ Ø 250 mm</t>
  </si>
  <si>
    <t>Afregningsmålere, elektroniske ≤ Ø 110mm (Qn 10)</t>
  </si>
  <si>
    <t>Inspektionsbrønd, Konstruktioner</t>
  </si>
  <si>
    <t>Skelbrønd, Mek./EL</t>
  </si>
  <si>
    <t>SRO-brønd/kvarterbrønd/sektionsbrønd, SRO</t>
  </si>
  <si>
    <t>Køretøjer, store lastvogne (&gt; 3.500 kg.)</t>
  </si>
  <si>
    <t>Køretøjer, små lastvogne (&lt; 3.500 kg.)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</si>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</sst>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60666438.079722717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21376201.555334784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22875987.401276805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18779401.189025536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158</v>
      </c>
      <c r="C13" s="43"/>
      <c r="D13" s="44"/>
      <c r="E13" s="40" t="s">
        <v>101</v>
      </c>
      <c r="F13" s="8" t="s">
        <v>4</v>
      </c>
      <c r="G13" s="41">
        <v>-1438137.3620343269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157</v>
      </c>
      <c r="C14" s="55"/>
      <c r="D14" s="56"/>
      <c r="E14" s="40" t="s">
        <v>101</v>
      </c>
      <c r="F14" s="8" t="s">
        <v>4</v>
      </c>
      <c r="G14" s="41">
        <v>-1032449.0222208397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118759.55645399996</v>
      </c>
      <c r="F15" s="8" t="s">
        <v>4</v>
      </c>
      <c r="G15" s="47">
        <f>E15*(1+E30/100)</f>
        <v>120837.84869194496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99619.728000000119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1454642.5649167746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141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2078.2922379449992</v>
      </c>
      <c r="F23" s="8" t="s">
        <v>4</v>
      </c>
      <c r="G23" s="41">
        <f>SUM(G10:G15,G18:G22)*$E$30/100</f>
        <v>1061932.2281762932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-799136.27165586757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-589604.29746507888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60787275.928414665</v>
      </c>
      <c r="F27" s="38" t="s">
        <v>4</v>
      </c>
      <c r="G27" s="51">
        <f>SUM(G10:G26)</f>
        <v>61909295.562046029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148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149</v>
      </c>
      <c r="C31" s="80"/>
      <c r="D31" s="81"/>
      <c r="E31" s="52">
        <v>1.3868871640547069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150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21008551.897134922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22482542.900517743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18456413.94498824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61947508.742640898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133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134</v>
      </c>
      <c r="C11" s="96"/>
      <c r="D11" s="96"/>
      <c r="E11" s="53">
        <v>256182.79199999999</v>
      </c>
      <c r="F11" s="17" t="s">
        <v>4</v>
      </c>
      <c r="G11" s="21">
        <v>258329</v>
      </c>
      <c r="H11" s="17" t="s">
        <v>4</v>
      </c>
      <c r="I11" s="2"/>
    </row>
    <row r="12" spans="1:9" x14ac:dyDescent="0.25">
      <c r="A12" s="2"/>
      <c r="B12" s="95" t="s">
        <v>135</v>
      </c>
      <c r="C12" s="96"/>
      <c r="D12" s="96"/>
      <c r="E12" s="53">
        <v>53459.080600000001</v>
      </c>
      <c r="F12" s="17" t="s">
        <v>4</v>
      </c>
      <c r="G12" s="21">
        <v>751851</v>
      </c>
      <c r="H12" s="17" t="s">
        <v>4</v>
      </c>
      <c r="I12" s="2"/>
    </row>
    <row r="13" spans="1:9" x14ac:dyDescent="0.25">
      <c r="A13" s="2"/>
      <c r="B13" s="95" t="s">
        <v>136</v>
      </c>
      <c r="C13" s="96"/>
      <c r="D13" s="96"/>
      <c r="E13" s="53">
        <v>32399.4126</v>
      </c>
      <c r="F13" s="17" t="s">
        <v>4</v>
      </c>
      <c r="G13" s="21">
        <v>64274</v>
      </c>
      <c r="H13" s="17" t="s">
        <v>4</v>
      </c>
      <c r="I13" s="2"/>
    </row>
    <row r="14" spans="1:9" x14ac:dyDescent="0.25">
      <c r="A14" s="2"/>
      <c r="B14" s="95" t="s">
        <v>137</v>
      </c>
      <c r="C14" s="96"/>
      <c r="D14" s="96"/>
      <c r="E14" s="53">
        <v>17870591.715799998</v>
      </c>
      <c r="F14" s="17" t="s">
        <v>4</v>
      </c>
      <c r="G14" s="21">
        <v>17256988</v>
      </c>
      <c r="H14" s="17" t="s">
        <v>4</v>
      </c>
      <c r="I14" s="2"/>
    </row>
    <row r="15" spans="1:9" x14ac:dyDescent="0.25">
      <c r="A15" s="2"/>
      <c r="B15" s="95" t="s">
        <v>138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139</v>
      </c>
      <c r="C16" s="96"/>
      <c r="D16" s="96"/>
      <c r="E16" s="53">
        <v>12323.9902</v>
      </c>
      <c r="F16" s="17" t="s">
        <v>4</v>
      </c>
      <c r="G16" s="21">
        <v>10232</v>
      </c>
      <c r="H16" s="17" t="s">
        <v>4</v>
      </c>
      <c r="I16" s="2"/>
    </row>
    <row r="17" spans="1:9" x14ac:dyDescent="0.25">
      <c r="A17" s="2"/>
      <c r="B17" s="95" t="s">
        <v>140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116717.00879999995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118759.55645399996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7670000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7670000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30</v>
      </c>
      <c r="E10" s="21">
        <v>2496728</v>
      </c>
      <c r="F10" s="9">
        <f>E10/D10</f>
        <v>83224.266666666663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25</v>
      </c>
      <c r="E11" s="21">
        <v>3045680.2</v>
      </c>
      <c r="F11" s="9">
        <f t="shared" ref="F11:F25" si="0">E11/D11</f>
        <v>121827.20800000001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10</v>
      </c>
      <c r="E12" s="21">
        <v>731018.6</v>
      </c>
      <c r="F12" s="9">
        <f t="shared" si="0"/>
        <v>73101.86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7441904</v>
      </c>
      <c r="F13" s="9">
        <f t="shared" si="0"/>
        <v>99225.386666666673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1254896</v>
      </c>
      <c r="F14" s="9">
        <f t="shared" si="0"/>
        <v>16731.946666666667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2268476</v>
      </c>
      <c r="F15" s="9">
        <f t="shared" si="0"/>
        <v>30246.346666666668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964299</v>
      </c>
      <c r="F16" s="9">
        <f t="shared" si="0"/>
        <v>12857.32</v>
      </c>
      <c r="G16" s="17" t="s">
        <v>4</v>
      </c>
      <c r="H16" s="2"/>
    </row>
    <row r="17" spans="1:8" x14ac:dyDescent="0.25">
      <c r="A17" s="2"/>
      <c r="B17" s="42" t="s">
        <v>124</v>
      </c>
      <c r="C17" s="28">
        <v>2016</v>
      </c>
      <c r="D17" s="22">
        <v>75</v>
      </c>
      <c r="E17" s="21">
        <v>891963</v>
      </c>
      <c r="F17" s="9">
        <f t="shared" si="0"/>
        <v>11892.84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75</v>
      </c>
      <c r="E18" s="21">
        <v>160000</v>
      </c>
      <c r="F18" s="9">
        <f t="shared" si="0"/>
        <v>2133.3333333333335</v>
      </c>
      <c r="G18" s="17" t="s">
        <v>4</v>
      </c>
      <c r="H18" s="2"/>
    </row>
    <row r="19" spans="1:8" ht="26.25" x14ac:dyDescent="0.25">
      <c r="A19" s="2"/>
      <c r="B19" s="42" t="s">
        <v>126</v>
      </c>
      <c r="C19" s="28">
        <v>2016</v>
      </c>
      <c r="D19" s="22">
        <v>10</v>
      </c>
      <c r="E19" s="21">
        <v>17935935</v>
      </c>
      <c r="F19" s="9">
        <f t="shared" si="0"/>
        <v>1793593.5</v>
      </c>
      <c r="G19" s="17" t="s">
        <v>4</v>
      </c>
      <c r="H19" s="2"/>
    </row>
    <row r="20" spans="1:8" x14ac:dyDescent="0.25">
      <c r="A20" s="2"/>
      <c r="B20" s="42" t="s">
        <v>127</v>
      </c>
      <c r="C20" s="28">
        <v>2016</v>
      </c>
      <c r="D20" s="22">
        <v>50</v>
      </c>
      <c r="E20" s="21">
        <v>1513996</v>
      </c>
      <c r="F20" s="9">
        <f t="shared" si="0"/>
        <v>30279.919999999998</v>
      </c>
      <c r="G20" s="17" t="s">
        <v>4</v>
      </c>
      <c r="H20" s="2"/>
    </row>
    <row r="21" spans="1:8" x14ac:dyDescent="0.25">
      <c r="A21" s="2"/>
      <c r="B21" s="42" t="s">
        <v>128</v>
      </c>
      <c r="C21" s="28">
        <v>2016</v>
      </c>
      <c r="D21" s="22">
        <v>15</v>
      </c>
      <c r="E21" s="21">
        <v>252333</v>
      </c>
      <c r="F21" s="9">
        <f t="shared" si="0"/>
        <v>16822.2</v>
      </c>
      <c r="G21" s="17" t="s">
        <v>4</v>
      </c>
      <c r="H21" s="2"/>
    </row>
    <row r="22" spans="1:8" x14ac:dyDescent="0.25">
      <c r="A22" s="2"/>
      <c r="B22" s="42" t="s">
        <v>129</v>
      </c>
      <c r="C22" s="28">
        <v>2016</v>
      </c>
      <c r="D22" s="22">
        <v>10</v>
      </c>
      <c r="E22" s="21">
        <v>756998</v>
      </c>
      <c r="F22" s="9">
        <f t="shared" si="0"/>
        <v>75699.8</v>
      </c>
      <c r="G22" s="17" t="s">
        <v>4</v>
      </c>
      <c r="H22" s="2"/>
    </row>
    <row r="23" spans="1:8" x14ac:dyDescent="0.25">
      <c r="A23" s="2"/>
      <c r="B23" s="42" t="s">
        <v>130</v>
      </c>
      <c r="C23" s="28">
        <v>2016</v>
      </c>
      <c r="D23" s="22">
        <v>5</v>
      </c>
      <c r="E23" s="21">
        <v>1943760</v>
      </c>
      <c r="F23" s="9">
        <f t="shared" si="0"/>
        <v>388752</v>
      </c>
      <c r="G23" s="17" t="s">
        <v>4</v>
      </c>
      <c r="H23" s="2"/>
    </row>
    <row r="24" spans="1:8" x14ac:dyDescent="0.25">
      <c r="A24" s="2"/>
      <c r="B24" s="42" t="s">
        <v>131</v>
      </c>
      <c r="C24" s="28">
        <v>2016</v>
      </c>
      <c r="D24" s="22">
        <v>5</v>
      </c>
      <c r="E24" s="21">
        <v>287131</v>
      </c>
      <c r="F24" s="9">
        <f t="shared" si="0"/>
        <v>57426.2</v>
      </c>
      <c r="G24" s="17" t="s">
        <v>4</v>
      </c>
      <c r="H24" s="2"/>
    </row>
    <row r="25" spans="1:8" x14ac:dyDescent="0.25">
      <c r="A25" s="2"/>
      <c r="B25" s="42" t="s">
        <v>132</v>
      </c>
      <c r="C25" s="28">
        <v>2016</v>
      </c>
      <c r="D25" s="22">
        <v>5</v>
      </c>
      <c r="E25" s="21">
        <v>410318</v>
      </c>
      <c r="F25" s="9">
        <f t="shared" si="0"/>
        <v>82063.600000000006</v>
      </c>
      <c r="G25" s="17" t="s">
        <v>4</v>
      </c>
      <c r="H25" s="2"/>
    </row>
    <row r="26" spans="1:8" x14ac:dyDescent="0.25">
      <c r="A26" s="2"/>
      <c r="B26" s="91" t="s">
        <v>54</v>
      </c>
      <c r="C26" s="92"/>
      <c r="D26" s="92"/>
      <c r="E26" s="93"/>
      <c r="F26" s="15">
        <f>SUM(F10:F25)</f>
        <v>2895877.7280000001</v>
      </c>
      <c r="G26" s="16" t="s">
        <v>4</v>
      </c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</sheetData>
  <sheetProtection password="DFE9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18531674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17859500</v>
      </c>
      <c r="H10" s="17" t="s">
        <v>4</v>
      </c>
      <c r="I10" s="2"/>
    </row>
    <row r="11" spans="1:9" x14ac:dyDescent="0.25">
      <c r="A11" s="2"/>
      <c r="B11" s="91" t="s">
        <v>152</v>
      </c>
      <c r="C11" s="92"/>
      <c r="D11" s="92"/>
      <c r="E11" s="92"/>
      <c r="F11" s="93"/>
      <c r="G11" s="15">
        <f>G9-G10</f>
        <v>672174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135935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100000</v>
      </c>
      <c r="H16" s="17" t="s">
        <v>4</v>
      </c>
      <c r="I16" s="2"/>
    </row>
    <row r="17" spans="1:9" x14ac:dyDescent="0.25">
      <c r="A17" s="2"/>
      <c r="B17" s="91" t="s">
        <v>153</v>
      </c>
      <c r="C17" s="92"/>
      <c r="D17" s="92"/>
      <c r="E17" s="92"/>
      <c r="F17" s="93"/>
      <c r="G17" s="15">
        <f>G15-G16</f>
        <v>35935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2163833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2713000</v>
      </c>
      <c r="H22" s="17" t="s">
        <v>4</v>
      </c>
      <c r="I22" s="2"/>
    </row>
    <row r="23" spans="1:9" x14ac:dyDescent="0.25">
      <c r="A23" s="2"/>
      <c r="B23" s="91" t="s">
        <v>154</v>
      </c>
      <c r="C23" s="92"/>
      <c r="D23" s="92"/>
      <c r="E23" s="92"/>
      <c r="F23" s="93"/>
      <c r="G23" s="15">
        <f>G21-G22</f>
        <v>-549167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2016'!F26</f>
        <v>2895877.7280000001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2955200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-59322.271999999881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67771348.364916772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13079090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3717951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90142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3622533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20509716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418081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418081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-1214859.2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-8574390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-7230559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-1407500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-18427308.199999999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2500488.8000000007</v>
      </c>
      <c r="F28" s="25" t="s">
        <v>4</v>
      </c>
      <c r="G28" s="1">
        <f>IF(E28&lt;0,0,-E28)</f>
        <v>-2500488.8000000007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5740738</v>
      </c>
      <c r="F30" s="25" t="s">
        <v>4</v>
      </c>
      <c r="G30" s="12">
        <f>-$E$30</f>
        <v>-5740738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58075479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58075479</v>
      </c>
      <c r="F35" s="25" t="s">
        <v>4</v>
      </c>
      <c r="G35" s="12">
        <f>-E35</f>
        <v>-58075479</v>
      </c>
      <c r="H35" s="25" t="s">
        <v>4</v>
      </c>
      <c r="I35" s="2"/>
    </row>
    <row r="36" spans="1:9" x14ac:dyDescent="0.25">
      <c r="A36" s="2"/>
      <c r="B36" s="91" t="s">
        <v>147</v>
      </c>
      <c r="C36" s="92"/>
      <c r="D36" s="92"/>
      <c r="E36" s="92"/>
      <c r="F36" s="93"/>
      <c r="G36" s="15">
        <f>$G$9+$G$28+$G$30+$G$35</f>
        <v>1454642.5649167746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146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159</v>
      </c>
      <c r="C16" s="85"/>
      <c r="D16" s="85"/>
      <c r="E16" s="86"/>
      <c r="F16" s="100" t="s">
        <v>142</v>
      </c>
      <c r="G16" s="100"/>
      <c r="H16" s="2"/>
    </row>
    <row r="17" spans="1:8" x14ac:dyDescent="0.25">
      <c r="A17" s="2"/>
      <c r="B17" s="79" t="s">
        <v>156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144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2017-09-12T16:49:13Z</dcterms:modified>
</cp:coreProperties>
</file>