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65" i="11" l="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6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6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<sst xmlns="http://schemas.openxmlformats.org/spreadsheetml/2006/main" count="448" uniqueCount="200">
  <si>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</si>
  <si>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</si>
  <si>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</si>
  <si>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</si>
  <si>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</si>
  <si>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</si>
  <si>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</si>
  <si>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</si>
  <si>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</si>
  <si>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</si>
  <si>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</si>
  <si>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</si>
  <si>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</si>
  <si>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</si>
  <si>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</si>
  <si>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</si>
  <si>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</si>
  <si>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</si>
  <si>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</si>
  <si>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</si>
  <si>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</si>
  <si>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</si>
  <si>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</si>
  <si>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</si>
  <si>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</si>
  <si>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</si>
  <si>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</si>
  <si>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</si>
  <si>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</si>
  <si>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</si>
  <si>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</si>
  <si>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</si>
  <si>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</si>
  <si>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</si>
  <si>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</si>
  <si>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</si>
  <si>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</si>
  <si>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</si>
  <si>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</si>
  <si>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</si>
  <si>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</si>
  <si>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</si>
  <si>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</si>
  <si>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</si>
  <si>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</si>
  <si>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</si>
  <si>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</si>
  <si>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</si>
  <si>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</si>
  <si>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</si>
  <si>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</si>
  <si>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</si>
  <si>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</si>
  <si>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</si>
  <si>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</si>
  <si>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</si>
  <si>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</si>
  <si>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</si>
  <si>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</si>
  <si>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</si>
  <si>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</si>
  <si>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</si>
  <si>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</si>
  <si>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</si>
  <si>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</si>
  <si>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</si>
  <si>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</si>
  <si>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</si>
  <si>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</si>
  <si>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</si>
  <si>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</si>
  <si>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</si>
  <si>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</si>
  <si>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</si>
  <si>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</si>
  <si>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</si>
  <si>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</si>
  <si>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</si>
  <si>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</si>
  <si>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</si>
  <si>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</si>
  <si>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</si>
  <si>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</si>
  <si>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</si>
  <si>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</si>
  <si>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</si>
  <si>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</si>
  <si>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</si>
  <si>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</si>
  <si>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</si>
  <si>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</si>
  <si>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</si>
  <si>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</si>
  <si>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</si>
  <si>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</si>
  <si>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</si>
  <si>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</si>
  <si>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</si>
  <si>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</si>
  <si>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</si>
  <si>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</si>
  <si>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</si>
  <si>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</si>
  <si>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</si>
  <si>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</si>
  <si>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</si>
  <si>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</si>
  <si>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</si>
  <si>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</si>
  <si>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</si>
  <si>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</si>
  <si>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</si>
  <si>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</si>
  <si>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</si>
  <si>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</si>
  <si>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</si>
  <si>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</si>
  <si>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</si>
  <si>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</si>
  <si>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</si>
  <si>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</si>
  <si>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</si>
  <si>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</si>
  <si>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</si>
  <si>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</si>
  <si>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</si>
  <si>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</si>
  <si>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</si>
  <si>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</si>
  <si>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</si>
  <si>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</si>
  <si>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</si>
  <si>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</si>
  <si>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</si>
  <si>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</si>
  <si>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</si>
  <si>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</si>
  <si>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</si>
  <si>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</si>
  <si>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</si>
  <si>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</si>
  <si>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</si>
  <si>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</si>
  <si>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</si>
  <si>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</si>
  <si>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</si>
  <si>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</si>
  <si>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Brønde</t>
  </si>
  <si>
    <t>Efterklaringstanke, Mek/El</t>
  </si>
  <si>
    <t>Forafvanding, slam, Mek/EL</t>
  </si>
  <si>
    <t>Indløb med riste, Mek/EL</t>
  </si>
  <si>
    <t>Jordbassin Klasse A</t>
  </si>
  <si>
    <t>Ledningsnet &gt; Ø 1600 mm (rørbassiner og transportledninger)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</si>
  <si>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</si>
  <si>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</si>
  <si>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</si>
  <si>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</si>
  <si>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</si>
  <si>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</si>
  <si>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Pumpestationer m. overbygning (&lt; 20 m2), SRO</t>
  </si>
  <si>
    <t>Sand- og fedtfang, Kontruktioner</t>
  </si>
  <si>
    <t>Slutafvanding, slam - højteknologisk (centrifuger), Mek/El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</si>
  <si>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</si>
  <si>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</si>
  <si>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</si>
  <si>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</si>
  <si>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1000 mm &lt; Ledningsnet ≤ Ø 1200 mm</t>
  </si>
  <si>
    <t>Ø 1200 mm &lt; Ledningsnet ≤ Ø 1600 mm</t>
  </si>
  <si>
    <t>Ø 200 mm &lt; Ledningsnet ≤ Ø 500 mm</t>
  </si>
  <si>
    <t>Ø 500 mm &lt; Ledningsnet ≤ Ø 800 mm</t>
  </si>
  <si>
    <t>Ø 800 mm &lt; Ledningsnet ≤ Ø 1000 mm</t>
  </si>
  <si>
    <t>Køretøjer, små lastvogne (&lt; 3.500 kg.)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</si>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</sst>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14343304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10481500</v>
      </c>
      <c r="H10" s="23" t="s">
        <v>4</v>
      </c>
      <c r="I10" s="2"/>
    </row>
    <row r="11" spans="1:9" x14ac:dyDescent="0.25">
      <c r="A11" s="2"/>
      <c r="B11" s="96" t="s">
        <v>190</v>
      </c>
      <c r="C11" s="97"/>
      <c r="D11" s="97"/>
      <c r="E11" s="97"/>
      <c r="F11" s="98"/>
      <c r="G11" s="21">
        <f>G9-G10</f>
        <v>3861804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1221926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2400000</v>
      </c>
      <c r="H16" s="23" t="s">
        <v>4</v>
      </c>
      <c r="I16" s="2"/>
    </row>
    <row r="17" spans="1:9" x14ac:dyDescent="0.25">
      <c r="A17" s="2"/>
      <c r="B17" s="96" t="s">
        <v>191</v>
      </c>
      <c r="C17" s="97"/>
      <c r="D17" s="97"/>
      <c r="E17" s="97"/>
      <c r="F17" s="98"/>
      <c r="G17" s="21">
        <f>G15-G16</f>
        <v>-1178074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192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193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2016'!F67</f>
        <v>1838877.8591500004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1230066.6666666665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608811.19248333387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136926750.16220367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73453978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6512623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267280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2548364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82782245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3012753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3012753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-6533121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-60005952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-69890404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-510000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-136939477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-51144479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6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113655901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2447542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116103443</v>
      </c>
      <c r="F35" s="38" t="s">
        <v>4</v>
      </c>
      <c r="G35" s="18">
        <f>-E35</f>
        <v>-116103443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20823307.16220367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186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187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182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199</v>
      </c>
      <c r="C16" s="90"/>
      <c r="D16" s="90"/>
      <c r="E16" s="91"/>
      <c r="F16" s="115" t="s">
        <v>183</v>
      </c>
      <c r="G16" s="115"/>
      <c r="H16" s="2"/>
    </row>
    <row r="17" spans="1:8" x14ac:dyDescent="0.25">
      <c r="A17" s="2"/>
      <c r="B17" s="86" t="s">
        <v>195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184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185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194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148729549.04841179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18829862.611287519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-4236311.0034079999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197</v>
      </c>
      <c r="C12" s="49"/>
      <c r="D12" s="50"/>
      <c r="E12" s="12">
        <f>'Fane 5. Individuelt eff.krav'!G10</f>
        <v>-2984750.7308114571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182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2476398.5279983659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2582718.9416234656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2394168.3554253038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188</v>
      </c>
      <c r="C22" s="94"/>
      <c r="D22" s="95"/>
      <c r="E22" s="18">
        <f>SUM(E9,E11:E17,E19)-SUM(E20:E21)</f>
        <v>139007998.54514191</v>
      </c>
      <c r="F22" s="19" t="s">
        <v>4</v>
      </c>
      <c r="G22" s="18">
        <f>E22</f>
        <v>139007998.54514191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3861804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-1178074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608811.19248333387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3292541.1924833339</v>
      </c>
      <c r="F31" s="19" t="s">
        <v>4</v>
      </c>
      <c r="G31" s="18">
        <f>E31</f>
        <v>3292541.1924833339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20823307.16220367</v>
      </c>
      <c r="F33" s="19" t="s">
        <v>4</v>
      </c>
      <c r="G33" s="18">
        <f>E33</f>
        <v>20823307.16220367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163123846.89982891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139007998.54514191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14848938.761017412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2432639.9745399831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2526636.8666069335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2391258.8982501538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188</v>
      </c>
      <c r="C14" s="94"/>
      <c r="D14" s="95"/>
      <c r="E14" s="18">
        <f>$E$9+$E$11-$E$12-$E$13</f>
        <v>136522742.75482482</v>
      </c>
      <c r="F14" s="19" t="s">
        <v>4</v>
      </c>
      <c r="G14" s="18">
        <f>E14</f>
        <v>136522742.75482482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136522742.75482482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36189666.696048617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93710019.741075635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18829862.611287519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148729549.04841179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173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174</v>
      </c>
      <c r="C11" s="106"/>
      <c r="D11" s="106"/>
      <c r="E11" s="56">
        <v>278263.565</v>
      </c>
      <c r="F11" s="23" t="s">
        <v>4</v>
      </c>
      <c r="G11" s="27">
        <v>283878</v>
      </c>
      <c r="H11" s="23" t="s">
        <v>4</v>
      </c>
      <c r="I11" s="2"/>
    </row>
    <row r="12" spans="1:9" x14ac:dyDescent="0.25">
      <c r="A12" s="2"/>
      <c r="B12" s="105" t="s">
        <v>175</v>
      </c>
      <c r="C12" s="106"/>
      <c r="D12" s="106"/>
      <c r="E12" s="56">
        <v>14533132.437799999</v>
      </c>
      <c r="F12" s="23" t="s">
        <v>4</v>
      </c>
      <c r="G12" s="27">
        <v>10880981</v>
      </c>
      <c r="H12" s="23" t="s">
        <v>4</v>
      </c>
      <c r="I12" s="2"/>
    </row>
    <row r="13" spans="1:9" x14ac:dyDescent="0.25">
      <c r="A13" s="2"/>
      <c r="B13" s="105" t="s">
        <v>176</v>
      </c>
      <c r="C13" s="106"/>
      <c r="D13" s="106"/>
      <c r="E13" s="56">
        <v>32399.4126</v>
      </c>
      <c r="F13" s="23" t="s">
        <v>4</v>
      </c>
      <c r="G13" s="27">
        <v>62920</v>
      </c>
      <c r="H13" s="23" t="s">
        <v>4</v>
      </c>
      <c r="I13" s="2"/>
    </row>
    <row r="14" spans="1:9" x14ac:dyDescent="0.25">
      <c r="A14" s="2"/>
      <c r="B14" s="105" t="s">
        <v>177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178</v>
      </c>
      <c r="C15" s="106"/>
      <c r="D15" s="106"/>
      <c r="E15" s="56">
        <v>3749926.9221999999</v>
      </c>
      <c r="F15" s="23" t="s">
        <v>4</v>
      </c>
      <c r="G15" s="27">
        <v>1937503</v>
      </c>
      <c r="H15" s="23" t="s">
        <v>4</v>
      </c>
      <c r="I15" s="2"/>
    </row>
    <row r="16" spans="1:9" x14ac:dyDescent="0.25">
      <c r="A16" s="2"/>
      <c r="B16" s="105" t="s">
        <v>179</v>
      </c>
      <c r="C16" s="106"/>
      <c r="D16" s="106"/>
      <c r="E16" s="56">
        <v>0</v>
      </c>
      <c r="F16" s="23" t="s">
        <v>4</v>
      </c>
      <c r="G16" s="27">
        <v>1010522</v>
      </c>
      <c r="H16" s="23" t="s">
        <v>4</v>
      </c>
      <c r="I16" s="2"/>
    </row>
    <row r="17" spans="1:9" x14ac:dyDescent="0.25">
      <c r="A17" s="2"/>
      <c r="B17" s="105" t="s">
        <v>180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7" t="s">
        <v>181</v>
      </c>
      <c r="C18" s="108"/>
      <c r="D18" s="108"/>
      <c r="E18" s="56">
        <v>0</v>
      </c>
      <c r="F18" s="23" t="s">
        <v>4</v>
      </c>
      <c r="G18" s="27">
        <v>254467.72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-4163450.6175999995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2018'!E18/100)</f>
        <v>-4236311.0034079999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129899686.43712427</v>
      </c>
      <c r="H9" s="23" t="s">
        <v>4</v>
      </c>
      <c r="I9" s="2"/>
    </row>
    <row r="10" spans="1:9" x14ac:dyDescent="0.25">
      <c r="A10" s="2"/>
      <c r="B10" s="51" t="s">
        <v>197</v>
      </c>
      <c r="C10" s="49"/>
      <c r="D10" s="49"/>
      <c r="E10" s="49"/>
      <c r="F10" s="50"/>
      <c r="G10" s="12">
        <v>-2984750.7308114571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2582718.9416234656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2018'!E16))</f>
        <v>36189666.696048617</v>
      </c>
      <c r="H9" s="23" t="s">
        <v>4</v>
      </c>
      <c r="I9" s="2"/>
    </row>
    <row r="10" spans="1:9" x14ac:dyDescent="0.25">
      <c r="A10" s="2"/>
      <c r="B10" s="52" t="s">
        <v>196</v>
      </c>
      <c r="C10" s="53"/>
      <c r="D10" s="53"/>
      <c r="E10" s="53"/>
      <c r="F10" s="54"/>
      <c r="G10" s="12">
        <v>-723793.34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721730.52279558929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93710019.741075635</v>
      </c>
      <c r="H13" s="23" t="s">
        <v>4</v>
      </c>
      <c r="I13" s="2"/>
    </row>
    <row r="14" spans="1:9" x14ac:dyDescent="0.25">
      <c r="A14" s="2"/>
      <c r="B14" s="51" t="s">
        <v>198</v>
      </c>
      <c r="C14" s="49"/>
      <c r="D14" s="49"/>
      <c r="E14" s="49"/>
      <c r="F14" s="50"/>
      <c r="G14" s="12">
        <v>-847107.56130000006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1672437.8326297144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2394168.3554253038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2149073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2149073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80071</v>
      </c>
      <c r="F10" s="12">
        <f>E10/D10</f>
        <v>4003.55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6358482.0899999999</v>
      </c>
      <c r="F11" s="12">
        <f t="shared" ref="F11:F66" si="0">E11/D11</f>
        <v>84779.761199999994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245959.83</v>
      </c>
      <c r="F12" s="12">
        <f t="shared" si="0"/>
        <v>12297.9915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1060830.92</v>
      </c>
      <c r="F13" s="12">
        <f t="shared" si="0"/>
        <v>53041.545999999995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2297464.21</v>
      </c>
      <c r="F14" s="12">
        <f t="shared" si="0"/>
        <v>114873.2105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50</v>
      </c>
      <c r="E15" s="27">
        <v>712252.25</v>
      </c>
      <c r="F15" s="12">
        <f t="shared" si="0"/>
        <v>14245.045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75</v>
      </c>
      <c r="E16" s="27">
        <v>17590081.300000001</v>
      </c>
      <c r="F16" s="12">
        <f t="shared" si="0"/>
        <v>234534.41733333335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11866498.699999999</v>
      </c>
      <c r="F17" s="12">
        <f t="shared" si="0"/>
        <v>158219.98266666665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40</v>
      </c>
      <c r="E18" s="27">
        <v>289189.49</v>
      </c>
      <c r="F18" s="12">
        <f t="shared" si="0"/>
        <v>7229.7372500000001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1161665.8999999999</v>
      </c>
      <c r="F19" s="12">
        <f t="shared" si="0"/>
        <v>23233.317999999999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2120808.0699999998</v>
      </c>
      <c r="F20" s="12">
        <f t="shared" si="0"/>
        <v>106040.40349999999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10</v>
      </c>
      <c r="E21" s="27">
        <v>247324.71</v>
      </c>
      <c r="F21" s="12">
        <f t="shared" si="0"/>
        <v>24732.470999999998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20</v>
      </c>
      <c r="E22" s="27">
        <v>2347055.89</v>
      </c>
      <c r="F22" s="12">
        <f t="shared" si="0"/>
        <v>117352.7945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10</v>
      </c>
      <c r="E23" s="27">
        <v>549263.97</v>
      </c>
      <c r="F23" s="12">
        <f t="shared" si="0"/>
        <v>54926.396999999997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60</v>
      </c>
      <c r="E24" s="27">
        <v>185250</v>
      </c>
      <c r="F24" s="12">
        <f t="shared" si="0"/>
        <v>3087.5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20</v>
      </c>
      <c r="E25" s="27">
        <v>30254.59</v>
      </c>
      <c r="F25" s="12">
        <f t="shared" si="0"/>
        <v>1512.7294999999999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50</v>
      </c>
      <c r="E26" s="27">
        <v>2522418.7400000002</v>
      </c>
      <c r="F26" s="12">
        <f t="shared" si="0"/>
        <v>50448.374800000005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50</v>
      </c>
      <c r="E27" s="27">
        <v>879407.5</v>
      </c>
      <c r="F27" s="12">
        <f t="shared" si="0"/>
        <v>17588.150000000001</v>
      </c>
      <c r="G27" s="23" t="s">
        <v>4</v>
      </c>
      <c r="H27" s="2"/>
    </row>
    <row r="28" spans="1:8" ht="26.25" x14ac:dyDescent="0.25">
      <c r="A28" s="2"/>
      <c r="B28" s="47" t="s">
        <v>164</v>
      </c>
      <c r="C28" s="41">
        <v>2016</v>
      </c>
      <c r="D28" s="28">
        <v>50</v>
      </c>
      <c r="E28" s="27">
        <v>667888.63</v>
      </c>
      <c r="F28" s="12">
        <f t="shared" si="0"/>
        <v>13357.7726</v>
      </c>
      <c r="G28" s="23" t="s">
        <v>4</v>
      </c>
      <c r="H28" s="2"/>
    </row>
    <row r="29" spans="1:8" ht="26.25" x14ac:dyDescent="0.25">
      <c r="A29" s="2"/>
      <c r="B29" s="47" t="s">
        <v>165</v>
      </c>
      <c r="C29" s="41">
        <v>2016</v>
      </c>
      <c r="D29" s="28">
        <v>30</v>
      </c>
      <c r="E29" s="27">
        <v>378893.54</v>
      </c>
      <c r="F29" s="12">
        <f t="shared" si="0"/>
        <v>12629.784666666666</v>
      </c>
      <c r="G29" s="23" t="s">
        <v>4</v>
      </c>
      <c r="H29" s="2"/>
    </row>
    <row r="30" spans="1:8" x14ac:dyDescent="0.25">
      <c r="A30" s="2"/>
      <c r="B30" s="47" t="s">
        <v>166</v>
      </c>
      <c r="C30" s="41">
        <v>2016</v>
      </c>
      <c r="D30" s="28">
        <v>75</v>
      </c>
      <c r="E30" s="27">
        <v>3814079.21</v>
      </c>
      <c r="F30" s="12">
        <f t="shared" si="0"/>
        <v>50854.389466666667</v>
      </c>
      <c r="G30" s="23" t="s">
        <v>4</v>
      </c>
      <c r="H30" s="2"/>
    </row>
    <row r="31" spans="1:8" x14ac:dyDescent="0.25">
      <c r="A31" s="2"/>
      <c r="B31" s="47" t="s">
        <v>167</v>
      </c>
      <c r="C31" s="41">
        <v>2016</v>
      </c>
      <c r="D31" s="28">
        <v>75</v>
      </c>
      <c r="E31" s="27">
        <v>406292.05</v>
      </c>
      <c r="F31" s="12">
        <f t="shared" si="0"/>
        <v>5417.2273333333333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75</v>
      </c>
      <c r="E32" s="27">
        <v>2801249.41</v>
      </c>
      <c r="F32" s="12">
        <f t="shared" si="0"/>
        <v>37349.992133333333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75</v>
      </c>
      <c r="E33" s="27">
        <v>5684375.2999999998</v>
      </c>
      <c r="F33" s="12">
        <f t="shared" si="0"/>
        <v>75791.670666666658</v>
      </c>
      <c r="G33" s="23" t="s">
        <v>4</v>
      </c>
      <c r="H33" s="2"/>
    </row>
    <row r="34" spans="1:8" x14ac:dyDescent="0.25">
      <c r="A34" s="2"/>
      <c r="B34" s="47" t="s">
        <v>170</v>
      </c>
      <c r="C34" s="41">
        <v>2016</v>
      </c>
      <c r="D34" s="28">
        <v>75</v>
      </c>
      <c r="E34" s="27">
        <v>1249230.94</v>
      </c>
      <c r="F34" s="12">
        <f t="shared" si="0"/>
        <v>16656.412533333332</v>
      </c>
      <c r="G34" s="23" t="s">
        <v>4</v>
      </c>
      <c r="H34" s="2"/>
    </row>
    <row r="35" spans="1:8" x14ac:dyDescent="0.25">
      <c r="A35" s="2"/>
      <c r="B35" s="47" t="s">
        <v>171</v>
      </c>
      <c r="C35" s="41">
        <v>2016</v>
      </c>
      <c r="D35" s="28">
        <v>5</v>
      </c>
      <c r="E35" s="27">
        <v>271868</v>
      </c>
      <c r="F35" s="12">
        <f t="shared" si="0"/>
        <v>54373.599999999999</v>
      </c>
      <c r="G35" s="23" t="s">
        <v>4</v>
      </c>
      <c r="H35" s="2"/>
    </row>
    <row r="36" spans="1:8" x14ac:dyDescent="0.25">
      <c r="A36" s="2"/>
      <c r="B36" s="47" t="s">
        <v>171</v>
      </c>
      <c r="C36" s="41">
        <v>2016</v>
      </c>
      <c r="D36" s="28">
        <v>5</v>
      </c>
      <c r="E36" s="27">
        <v>182410</v>
      </c>
      <c r="F36" s="12">
        <f t="shared" si="0"/>
        <v>36482</v>
      </c>
      <c r="G36" s="23" t="s">
        <v>4</v>
      </c>
      <c r="H36" s="2"/>
    </row>
    <row r="37" spans="1:8" x14ac:dyDescent="0.25">
      <c r="A37" s="2"/>
      <c r="B37" s="47" t="s">
        <v>171</v>
      </c>
      <c r="C37" s="41">
        <v>2016</v>
      </c>
      <c r="D37" s="28">
        <v>5</v>
      </c>
      <c r="E37" s="27">
        <v>366000</v>
      </c>
      <c r="F37" s="12">
        <f t="shared" si="0"/>
        <v>73200</v>
      </c>
      <c r="G37" s="23" t="s">
        <v>4</v>
      </c>
      <c r="H37" s="2"/>
    </row>
    <row r="38" spans="1:8" x14ac:dyDescent="0.25">
      <c r="A38" s="2"/>
      <c r="B38" s="47" t="s">
        <v>172</v>
      </c>
      <c r="C38" s="41">
        <v>2016</v>
      </c>
      <c r="D38" s="28">
        <v>5</v>
      </c>
      <c r="E38" s="27">
        <v>160000</v>
      </c>
      <c r="F38" s="12">
        <f t="shared" si="0"/>
        <v>32000</v>
      </c>
      <c r="G38" s="23" t="s">
        <v>4</v>
      </c>
      <c r="H38" s="2"/>
    </row>
    <row r="39" spans="1:8" x14ac:dyDescent="0.25">
      <c r="A39" s="2"/>
      <c r="B39" s="47" t="s">
        <v>172</v>
      </c>
      <c r="C39" s="41">
        <v>2016</v>
      </c>
      <c r="D39" s="28">
        <v>5</v>
      </c>
      <c r="E39" s="27">
        <v>473794</v>
      </c>
      <c r="F39" s="12">
        <f t="shared" si="0"/>
        <v>94758.8</v>
      </c>
      <c r="G39" s="23" t="s">
        <v>4</v>
      </c>
      <c r="H39" s="2"/>
    </row>
    <row r="40" spans="1:8" x14ac:dyDescent="0.25">
      <c r="A40" s="2"/>
      <c r="B40" s="47" t="s">
        <v>147</v>
      </c>
      <c r="C40" s="41">
        <v>2016</v>
      </c>
      <c r="D40" s="28">
        <v>10</v>
      </c>
      <c r="E40" s="27">
        <v>10877.69</v>
      </c>
      <c r="F40" s="12">
        <f t="shared" si="0"/>
        <v>1087.769</v>
      </c>
      <c r="G40" s="23" t="s">
        <v>4</v>
      </c>
      <c r="H40" s="2"/>
    </row>
    <row r="41" spans="1:8" x14ac:dyDescent="0.25">
      <c r="A41" s="2"/>
      <c r="B41" s="47" t="s">
        <v>147</v>
      </c>
      <c r="C41" s="41">
        <v>2016</v>
      </c>
      <c r="D41" s="28">
        <v>10</v>
      </c>
      <c r="E41" s="27">
        <v>37778.65</v>
      </c>
      <c r="F41" s="12">
        <f t="shared" si="0"/>
        <v>3777.8650000000002</v>
      </c>
      <c r="G41" s="23" t="s">
        <v>4</v>
      </c>
      <c r="H41" s="2"/>
    </row>
    <row r="42" spans="1:8" x14ac:dyDescent="0.25">
      <c r="A42" s="2"/>
      <c r="B42" s="47" t="s">
        <v>147</v>
      </c>
      <c r="C42" s="41">
        <v>2016</v>
      </c>
      <c r="D42" s="28">
        <v>10</v>
      </c>
      <c r="E42" s="27">
        <v>37778.65</v>
      </c>
      <c r="F42" s="12">
        <f t="shared" si="0"/>
        <v>3777.8650000000002</v>
      </c>
      <c r="G42" s="23" t="s">
        <v>4</v>
      </c>
      <c r="H42" s="2"/>
    </row>
    <row r="43" spans="1:8" x14ac:dyDescent="0.25">
      <c r="A43" s="2"/>
      <c r="B43" s="47" t="s">
        <v>147</v>
      </c>
      <c r="C43" s="41">
        <v>2016</v>
      </c>
      <c r="D43" s="28">
        <v>10</v>
      </c>
      <c r="E43" s="27">
        <v>89183.94</v>
      </c>
      <c r="F43" s="12">
        <f t="shared" si="0"/>
        <v>8918.3940000000002</v>
      </c>
      <c r="G43" s="23" t="s">
        <v>4</v>
      </c>
      <c r="H43" s="2"/>
    </row>
    <row r="44" spans="1:8" x14ac:dyDescent="0.25">
      <c r="A44" s="2"/>
      <c r="B44" s="47" t="s">
        <v>147</v>
      </c>
      <c r="C44" s="41">
        <v>2016</v>
      </c>
      <c r="D44" s="28">
        <v>10</v>
      </c>
      <c r="E44" s="27">
        <v>97899.21</v>
      </c>
      <c r="F44" s="12">
        <f t="shared" si="0"/>
        <v>9789.9210000000003</v>
      </c>
      <c r="G44" s="23" t="s">
        <v>4</v>
      </c>
      <c r="H44" s="2"/>
    </row>
    <row r="45" spans="1:8" x14ac:dyDescent="0.25">
      <c r="A45" s="2"/>
      <c r="B45" s="47" t="s">
        <v>147</v>
      </c>
      <c r="C45" s="41">
        <v>2016</v>
      </c>
      <c r="D45" s="28">
        <v>10</v>
      </c>
      <c r="E45" s="27">
        <v>29727.98</v>
      </c>
      <c r="F45" s="12">
        <f t="shared" si="0"/>
        <v>2972.7979999999998</v>
      </c>
      <c r="G45" s="23" t="s">
        <v>4</v>
      </c>
      <c r="H45" s="2"/>
    </row>
    <row r="46" spans="1:8" x14ac:dyDescent="0.25">
      <c r="A46" s="2"/>
      <c r="B46" s="47" t="s">
        <v>147</v>
      </c>
      <c r="C46" s="41">
        <v>2016</v>
      </c>
      <c r="D46" s="28">
        <v>10</v>
      </c>
      <c r="E46" s="27">
        <v>10877.69</v>
      </c>
      <c r="F46" s="12">
        <f t="shared" si="0"/>
        <v>1087.769</v>
      </c>
      <c r="G46" s="23" t="s">
        <v>4</v>
      </c>
      <c r="H46" s="2"/>
    </row>
    <row r="47" spans="1:8" x14ac:dyDescent="0.25">
      <c r="A47" s="2"/>
      <c r="B47" s="47" t="s">
        <v>147</v>
      </c>
      <c r="C47" s="41">
        <v>2016</v>
      </c>
      <c r="D47" s="28">
        <v>10</v>
      </c>
      <c r="E47" s="27">
        <v>21755.38</v>
      </c>
      <c r="F47" s="12">
        <f t="shared" si="0"/>
        <v>2175.538</v>
      </c>
      <c r="G47" s="23" t="s">
        <v>4</v>
      </c>
      <c r="H47" s="2"/>
    </row>
    <row r="48" spans="1:8" x14ac:dyDescent="0.25">
      <c r="A48" s="2"/>
      <c r="B48" s="47" t="s">
        <v>147</v>
      </c>
      <c r="C48" s="41">
        <v>2016</v>
      </c>
      <c r="D48" s="28">
        <v>10</v>
      </c>
      <c r="E48" s="27">
        <v>29727.98</v>
      </c>
      <c r="F48" s="12">
        <f t="shared" si="0"/>
        <v>2972.7979999999998</v>
      </c>
      <c r="G48" s="23" t="s">
        <v>4</v>
      </c>
      <c r="H48" s="2"/>
    </row>
    <row r="49" spans="1:8" x14ac:dyDescent="0.25">
      <c r="A49" s="2"/>
      <c r="B49" s="47" t="s">
        <v>147</v>
      </c>
      <c r="C49" s="41">
        <v>2016</v>
      </c>
      <c r="D49" s="28">
        <v>10</v>
      </c>
      <c r="E49" s="27">
        <v>59455.96</v>
      </c>
      <c r="F49" s="12">
        <f t="shared" si="0"/>
        <v>5945.5959999999995</v>
      </c>
      <c r="G49" s="23" t="s">
        <v>4</v>
      </c>
      <c r="H49" s="2"/>
    </row>
    <row r="50" spans="1:8" x14ac:dyDescent="0.25">
      <c r="A50" s="2"/>
      <c r="B50" s="47" t="s">
        <v>147</v>
      </c>
      <c r="C50" s="41">
        <v>2016</v>
      </c>
      <c r="D50" s="28">
        <v>10</v>
      </c>
      <c r="E50" s="27">
        <v>87021.52</v>
      </c>
      <c r="F50" s="12">
        <f t="shared" si="0"/>
        <v>8702.152</v>
      </c>
      <c r="G50" s="23" t="s">
        <v>4</v>
      </c>
      <c r="H50" s="2"/>
    </row>
    <row r="51" spans="1:8" x14ac:dyDescent="0.25">
      <c r="A51" s="2"/>
      <c r="B51" s="47" t="s">
        <v>147</v>
      </c>
      <c r="C51" s="41">
        <v>2016</v>
      </c>
      <c r="D51" s="28">
        <v>10</v>
      </c>
      <c r="E51" s="27">
        <v>89183.94</v>
      </c>
      <c r="F51" s="12">
        <f t="shared" si="0"/>
        <v>8918.3940000000002</v>
      </c>
      <c r="G51" s="23" t="s">
        <v>4</v>
      </c>
      <c r="H51" s="2"/>
    </row>
    <row r="52" spans="1:8" x14ac:dyDescent="0.25">
      <c r="A52" s="2"/>
      <c r="B52" s="47" t="s">
        <v>147</v>
      </c>
      <c r="C52" s="41">
        <v>2016</v>
      </c>
      <c r="D52" s="28">
        <v>10</v>
      </c>
      <c r="E52" s="27">
        <v>59455.96</v>
      </c>
      <c r="F52" s="12">
        <f t="shared" si="0"/>
        <v>5945.5959999999995</v>
      </c>
      <c r="G52" s="23" t="s">
        <v>4</v>
      </c>
      <c r="H52" s="2"/>
    </row>
    <row r="53" spans="1:8" x14ac:dyDescent="0.25">
      <c r="A53" s="2"/>
      <c r="B53" s="47" t="s">
        <v>147</v>
      </c>
      <c r="C53" s="41">
        <v>2016</v>
      </c>
      <c r="D53" s="28">
        <v>10</v>
      </c>
      <c r="E53" s="27">
        <v>59455.96</v>
      </c>
      <c r="F53" s="12">
        <f t="shared" si="0"/>
        <v>5945.5959999999995</v>
      </c>
      <c r="G53" s="23" t="s">
        <v>4</v>
      </c>
      <c r="H53" s="2"/>
    </row>
    <row r="54" spans="1:8" x14ac:dyDescent="0.25">
      <c r="A54" s="2"/>
      <c r="B54" s="47" t="s">
        <v>147</v>
      </c>
      <c r="C54" s="41">
        <v>2016</v>
      </c>
      <c r="D54" s="28">
        <v>10</v>
      </c>
      <c r="E54" s="27">
        <v>406282.35</v>
      </c>
      <c r="F54" s="12">
        <f t="shared" si="0"/>
        <v>40628.235000000001</v>
      </c>
      <c r="G54" s="23" t="s">
        <v>4</v>
      </c>
      <c r="H54" s="2"/>
    </row>
    <row r="55" spans="1:8" x14ac:dyDescent="0.25">
      <c r="A55" s="2"/>
      <c r="B55" s="47" t="s">
        <v>147</v>
      </c>
      <c r="C55" s="41">
        <v>2016</v>
      </c>
      <c r="D55" s="28">
        <v>10</v>
      </c>
      <c r="E55" s="27">
        <v>29727.98</v>
      </c>
      <c r="F55" s="12">
        <f t="shared" si="0"/>
        <v>2972.7979999999998</v>
      </c>
      <c r="G55" s="23" t="s">
        <v>4</v>
      </c>
      <c r="H55" s="2"/>
    </row>
    <row r="56" spans="1:8" x14ac:dyDescent="0.25">
      <c r="A56" s="2"/>
      <c r="B56" s="47" t="s">
        <v>147</v>
      </c>
      <c r="C56" s="41">
        <v>2016</v>
      </c>
      <c r="D56" s="28">
        <v>10</v>
      </c>
      <c r="E56" s="27">
        <v>27085.49</v>
      </c>
      <c r="F56" s="12">
        <f t="shared" si="0"/>
        <v>2708.549</v>
      </c>
      <c r="G56" s="23" t="s">
        <v>4</v>
      </c>
      <c r="H56" s="2"/>
    </row>
    <row r="57" spans="1:8" x14ac:dyDescent="0.25">
      <c r="A57" s="2"/>
      <c r="B57" s="47" t="s">
        <v>147</v>
      </c>
      <c r="C57" s="41">
        <v>2016</v>
      </c>
      <c r="D57" s="28">
        <v>10</v>
      </c>
      <c r="E57" s="27">
        <v>76143.83</v>
      </c>
      <c r="F57" s="12">
        <f t="shared" si="0"/>
        <v>7614.3829999999998</v>
      </c>
      <c r="G57" s="23" t="s">
        <v>4</v>
      </c>
      <c r="H57" s="2"/>
    </row>
    <row r="58" spans="1:8" x14ac:dyDescent="0.25">
      <c r="A58" s="2"/>
      <c r="B58" s="47" t="s">
        <v>147</v>
      </c>
      <c r="C58" s="41">
        <v>2016</v>
      </c>
      <c r="D58" s="28">
        <v>10</v>
      </c>
      <c r="E58" s="27">
        <v>10877.69</v>
      </c>
      <c r="F58" s="12">
        <f t="shared" si="0"/>
        <v>1087.769</v>
      </c>
      <c r="G58" s="23" t="s">
        <v>4</v>
      </c>
      <c r="H58" s="2"/>
    </row>
    <row r="59" spans="1:8" x14ac:dyDescent="0.25">
      <c r="A59" s="2"/>
      <c r="B59" s="47" t="s">
        <v>147</v>
      </c>
      <c r="C59" s="41">
        <v>2016</v>
      </c>
      <c r="D59" s="28">
        <v>10</v>
      </c>
      <c r="E59" s="27">
        <v>59455.96</v>
      </c>
      <c r="F59" s="12">
        <f t="shared" si="0"/>
        <v>5945.5959999999995</v>
      </c>
      <c r="G59" s="23" t="s">
        <v>4</v>
      </c>
      <c r="H59" s="2"/>
    </row>
    <row r="60" spans="1:8" x14ac:dyDescent="0.25">
      <c r="A60" s="2"/>
      <c r="B60" s="47" t="s">
        <v>147</v>
      </c>
      <c r="C60" s="41">
        <v>2016</v>
      </c>
      <c r="D60" s="28">
        <v>10</v>
      </c>
      <c r="E60" s="27">
        <v>27085.49</v>
      </c>
      <c r="F60" s="12">
        <f t="shared" si="0"/>
        <v>2708.549</v>
      </c>
      <c r="G60" s="23" t="s">
        <v>4</v>
      </c>
      <c r="H60" s="2"/>
    </row>
    <row r="61" spans="1:8" x14ac:dyDescent="0.25">
      <c r="A61" s="2"/>
      <c r="B61" s="47" t="s">
        <v>151</v>
      </c>
      <c r="C61" s="41">
        <v>2016</v>
      </c>
      <c r="D61" s="28">
        <v>10</v>
      </c>
      <c r="E61" s="27">
        <v>878659.02</v>
      </c>
      <c r="F61" s="12">
        <f t="shared" si="0"/>
        <v>87865.902000000002</v>
      </c>
      <c r="G61" s="23" t="s">
        <v>4</v>
      </c>
      <c r="H61" s="2"/>
    </row>
    <row r="62" spans="1:8" x14ac:dyDescent="0.25">
      <c r="A62" s="2"/>
      <c r="B62" s="47" t="s">
        <v>147</v>
      </c>
      <c r="C62" s="41">
        <v>2016</v>
      </c>
      <c r="D62" s="28">
        <v>10</v>
      </c>
      <c r="E62" s="27">
        <v>148639.9</v>
      </c>
      <c r="F62" s="12">
        <f t="shared" si="0"/>
        <v>14863.99</v>
      </c>
      <c r="G62" s="23" t="s">
        <v>4</v>
      </c>
      <c r="H62" s="2"/>
    </row>
    <row r="63" spans="1:8" x14ac:dyDescent="0.25">
      <c r="A63" s="2"/>
      <c r="B63" s="47" t="s">
        <v>147</v>
      </c>
      <c r="C63" s="41">
        <v>2016</v>
      </c>
      <c r="D63" s="28">
        <v>10</v>
      </c>
      <c r="E63" s="27">
        <v>32633.07</v>
      </c>
      <c r="F63" s="12">
        <f t="shared" si="0"/>
        <v>3263.3069999999998</v>
      </c>
      <c r="G63" s="23" t="s">
        <v>4</v>
      </c>
      <c r="H63" s="2"/>
    </row>
    <row r="64" spans="1:8" x14ac:dyDescent="0.25">
      <c r="A64" s="2"/>
      <c r="B64" s="47" t="s">
        <v>147</v>
      </c>
      <c r="C64" s="41">
        <v>2016</v>
      </c>
      <c r="D64" s="28">
        <v>10</v>
      </c>
      <c r="E64" s="27">
        <v>21755.38</v>
      </c>
      <c r="F64" s="12">
        <f t="shared" si="0"/>
        <v>2175.538</v>
      </c>
      <c r="G64" s="23" t="s">
        <v>4</v>
      </c>
      <c r="H64" s="2"/>
    </row>
    <row r="65" spans="1:8" x14ac:dyDescent="0.25">
      <c r="A65" s="2"/>
      <c r="B65" s="47" t="s">
        <v>147</v>
      </c>
      <c r="C65" s="41">
        <v>2016</v>
      </c>
      <c r="D65" s="28">
        <v>10</v>
      </c>
      <c r="E65" s="27">
        <v>89183.94</v>
      </c>
      <c r="F65" s="12">
        <f t="shared" si="0"/>
        <v>8918.3940000000002</v>
      </c>
      <c r="G65" s="23" t="s">
        <v>4</v>
      </c>
      <c r="H65" s="2"/>
    </row>
    <row r="66" spans="1:8" x14ac:dyDescent="0.25">
      <c r="A66" s="2"/>
      <c r="B66" s="47" t="s">
        <v>147</v>
      </c>
      <c r="C66" s="41">
        <v>2016</v>
      </c>
      <c r="D66" s="28">
        <v>10</v>
      </c>
      <c r="E66" s="27">
        <v>10877.69</v>
      </c>
      <c r="F66" s="12">
        <f t="shared" si="0"/>
        <v>1087.769</v>
      </c>
      <c r="G66" s="23" t="s">
        <v>4</v>
      </c>
      <c r="H66" s="2"/>
    </row>
    <row r="67" spans="1:8" x14ac:dyDescent="0.25">
      <c r="A67" s="2"/>
      <c r="B67" s="96" t="s">
        <v>76</v>
      </c>
      <c r="C67" s="97"/>
      <c r="D67" s="97"/>
      <c r="E67" s="98"/>
      <c r="F67" s="21">
        <f>SUM(F10:F66)</f>
        <v>1838877.8591500004</v>
      </c>
      <c r="G67" s="22" t="s">
        <v>4</v>
      </c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</sheetData>
  <sheetProtection password="DFE9" sheet="1" objects="1" scenarios="1"/>
  <mergeCells count="4">
    <mergeCell ref="B67:E6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2017-09-29T11:23:52Z</dcterms:modified>
</cp:coreProperties>
</file>