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<sst xmlns="http://schemas.openxmlformats.org/spreadsheetml/2006/main" count="98" uniqueCount="68">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</sst>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26496551.887394667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92537.749466666646</v>
      </c>
      <c r="C3" t="s">
        <v>10</v>
      </c>
    </row>
    <row r="4" spans="1:3" s="25" customFormat="1" x14ac:dyDescent="0.25">
      <c r="A4" s="3" t="s">
        <v>11</v>
      </c>
      <c r="B4" s="45">
        <f>SUM(B2:B3)</f>
        <v>26589089.636861332</v>
      </c>
      <c r="C4" s="54" t="s">
        <v>10</v>
      </c>
    </row>
    <row r="5" spans="1:3" x14ac:dyDescent="0.25">
      <c r="A5" s="44" t="s">
        <v>0</v>
      </c>
      <c r="B5" s="35">
        <f>Investeringer!E3</f>
        <v>39920549.129734389</v>
      </c>
      <c r="C5" s="22" t="s">
        <v>10</v>
      </c>
    </row>
    <row r="6" spans="1:3" x14ac:dyDescent="0.25">
      <c r="A6" s="4" t="s">
        <v>1</v>
      </c>
      <c r="B6" s="32">
        <f>Investeringer!F3</f>
        <v>6157478.8594965981</v>
      </c>
      <c r="C6" t="s">
        <v>10</v>
      </c>
    </row>
    <row r="7" spans="1:3" x14ac:dyDescent="0.25">
      <c r="A7" s="4" t="s">
        <v>2</v>
      </c>
      <c r="B7" s="32">
        <f>Investeringer!G3</f>
        <v>559249.82540319825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503292.31800000003</v>
      </c>
      <c r="C8" t="s">
        <v>10</v>
      </c>
    </row>
    <row r="9" spans="1:3" s="21" customFormat="1" x14ac:dyDescent="0.25">
      <c r="A9" s="3" t="s">
        <v>44</v>
      </c>
      <c r="B9" s="45">
        <f>SUM(B5:B8)</f>
        <v>47140570.132634193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1864588.45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1864588.45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75594248.21949552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76263388.850229949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26212840.550000001</v>
      </c>
      <c r="C2" s="46">
        <v>0</v>
      </c>
      <c r="D2" s="46">
        <f>B2+C2</f>
        <v>26212840.550000001</v>
      </c>
      <c r="E2" s="47">
        <f>D2</f>
        <v>26212840.550000001</v>
      </c>
      <c r="F2" s="46">
        <v>26716009.770554353</v>
      </c>
      <c r="G2" s="46">
        <v>0</v>
      </c>
      <c r="H2" s="46">
        <f>F2-G2</f>
        <v>26716009.770554353</v>
      </c>
      <c r="I2" s="46">
        <f>AVERAGEIF(E2:E4,"&lt;&gt;0")</f>
        <v>26496551.887394667</v>
      </c>
      <c r="J2" s="46">
        <v>17502911.204042003</v>
      </c>
      <c r="K2" s="36">
        <f>IF(H2&gt;I2,IF(I2&gt;J2,I2,J2),H2)</f>
        <v>26496551.887394667</v>
      </c>
    </row>
    <row r="3" spans="1:11" s="22" customFormat="1" x14ac:dyDescent="0.25">
      <c r="A3" s="27">
        <v>2014</v>
      </c>
      <c r="B3" s="46">
        <v>27305756.350000001</v>
      </c>
      <c r="C3" s="46"/>
      <c r="D3" s="46">
        <f t="shared" ref="D3:D4" si="0">B3+C3</f>
        <v>27305756.350000001</v>
      </c>
      <c r="E3" s="47">
        <f>D3*Pristalsregulering!C7</f>
        <v>27327600.955079999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25545292</v>
      </c>
      <c r="C4" s="46"/>
      <c r="D4" s="46">
        <f t="shared" si="0"/>
        <v>25545292</v>
      </c>
      <c r="E4" s="47">
        <f>D4*Pristalsregulering!$C$6*Pristalsregulering!$C$7</f>
        <v>25949214.157103997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16000</v>
      </c>
      <c r="C3" s="39">
        <v>51760</v>
      </c>
      <c r="D3" s="39">
        <v>0</v>
      </c>
      <c r="E3" s="38">
        <f>B3</f>
        <v>16000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92537.749466666646</v>
      </c>
    </row>
    <row r="4" spans="1:8" x14ac:dyDescent="0.25">
      <c r="A4" s="30">
        <v>2014</v>
      </c>
      <c r="B4" s="38">
        <v>24000</v>
      </c>
      <c r="C4" s="39">
        <v>78400</v>
      </c>
      <c r="D4" s="39">
        <v>0</v>
      </c>
      <c r="E4" s="38">
        <f>B4*Pristalsregulering!$C$7</f>
        <v>24019.199999999997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30500</v>
      </c>
      <c r="C5" s="39">
        <v>75200</v>
      </c>
      <c r="D5" s="39">
        <v>0</v>
      </c>
      <c r="E5" s="38">
        <f>B5*Pristalsregulering!$C$7*Pristalsregulering!$C$6</f>
        <v>30982.265999999996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36668124.44073686</v>
      </c>
      <c r="C3" s="35">
        <v>5994778.2478666687</v>
      </c>
      <c r="D3" s="37">
        <v>557124.67606666603</v>
      </c>
      <c r="E3" s="32">
        <f>B3*Pristalsregulering!C2*Pristalsregulering!C3*Pristalsregulering!C4*Pristalsregulering!C5*Pristalsregulering!C6*Pristalsregulering!C7</f>
        <v>39920549.129734389</v>
      </c>
      <c r="F3" s="32">
        <v>6157478.8594965981</v>
      </c>
      <c r="G3" s="32">
        <f xml:space="preserve"> D3/Pristalsregulering!$C$8</f>
        <v>559249.82540319825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503248.95</v>
      </c>
      <c r="D3" s="35">
        <v>0</v>
      </c>
      <c r="E3" s="37">
        <v>0</v>
      </c>
      <c r="F3" s="35">
        <f>B3</f>
        <v>0</v>
      </c>
      <c r="G3" s="35">
        <f>C3</f>
        <v>503248.95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503248.95</v>
      </c>
      <c r="L3" s="40">
        <f>AVERAGE(H3:H5)+AVERAGE(I3:I5)</f>
        <v>43.367999999999995</v>
      </c>
      <c r="M3" s="41">
        <f>SUM(J3:L3)</f>
        <v>503292.31800000003</v>
      </c>
      <c r="N3" s="22"/>
    </row>
    <row r="4" spans="1:14" x14ac:dyDescent="0.25">
      <c r="A4" s="27">
        <v>2014</v>
      </c>
      <c r="B4" s="42">
        <v>0</v>
      </c>
      <c r="C4" s="35">
        <v>440240</v>
      </c>
      <c r="D4" s="35">
        <v>130</v>
      </c>
      <c r="E4" s="37">
        <v>0</v>
      </c>
      <c r="F4" s="35">
        <f>IF(B4="","",B4*Pristalsregulering!$C$7)</f>
        <v>0</v>
      </c>
      <c r="G4" s="35">
        <f>IF(C4="","",C4*Pristalsregulering!$C$7)</f>
        <v>440592.19199999998</v>
      </c>
      <c r="H4" s="35">
        <f>IF(D4="","",D4*Pristalsregulering!$C$7)</f>
        <v>130.10399999999998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214732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218127.34238399996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16252</v>
      </c>
      <c r="C2" s="39">
        <v>0</v>
      </c>
      <c r="D2" s="39">
        <v>768939.45</v>
      </c>
      <c r="E2" s="39">
        <v>0</v>
      </c>
      <c r="F2" s="39">
        <v>0</v>
      </c>
      <c r="G2" s="39">
        <v>0</v>
      </c>
      <c r="H2" s="39">
        <v>1079397</v>
      </c>
      <c r="I2" s="39">
        <v>0</v>
      </c>
      <c r="J2" s="39"/>
      <c r="K2" s="39"/>
      <c r="L2" s="40">
        <v>0</v>
      </c>
      <c r="M2" s="41">
        <f>SUM(B2:L2)</f>
        <v>1864588.45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2017-09-14T11:43:12Z</dcterms:modified>
</cp:coreProperties>
</file>