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12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3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<sst xmlns="http://schemas.openxmlformats.org/spreadsheetml/2006/main" count="337" uniqueCount="174">
  <si>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</si>
  <si>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</si>
  <si>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</si>
  <si>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</si>
  <si>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</si>
  <si>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</si>
  <si>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</si>
  <si>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</si>
  <si>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</si>
  <si>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</si>
  <si>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</si>
  <si>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</si>
  <si>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</si>
  <si>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</si>
  <si>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</si>
  <si>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</si>
  <si>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</si>
  <si>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</si>
  <si>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</si>
  <si>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</si>
  <si>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</si>
  <si>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</si>
  <si>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</si>
  <si>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</si>
  <si>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</si>
  <si>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</si>
  <si>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</si>
  <si>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</si>
  <si>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</si>
  <si>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</si>
  <si>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</si>
  <si>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</si>
  <si>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</si>
  <si>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</si>
  <si>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</si>
  <si>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</si>
  <si>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</si>
  <si>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</si>
  <si>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</si>
  <si>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</si>
  <si>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</si>
  <si>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</si>
  <si>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</si>
  <si>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</si>
  <si>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</si>
  <si>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</si>
  <si>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</si>
  <si>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</si>
  <si>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</si>
  <si>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</si>
  <si>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</si>
  <si>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</si>
  <si>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</si>
  <si>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</si>
  <si>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</si>
  <si>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</si>
  <si>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</si>
  <si>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</si>
  <si>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</si>
  <si>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</si>
  <si>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</si>
  <si>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</si>
  <si>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</si>
  <si>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</si>
  <si>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</si>
  <si>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</si>
  <si>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</si>
  <si>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</si>
  <si>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</si>
  <si>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</si>
  <si>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</si>
  <si>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</si>
  <si>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</si>
  <si>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</si>
  <si>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</si>
  <si>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</si>
  <si>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</si>
  <si>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</si>
  <si>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</si>
  <si>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</si>
  <si>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</si>
  <si>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</si>
  <si>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</si>
  <si>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</si>
  <si>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</si>
  <si>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</si>
  <si>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</si>
  <si>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</si>
  <si>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</si>
  <si>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</si>
  <si>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</si>
  <si>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</si>
  <si>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</si>
  <si>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</si>
  <si>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</si>
  <si>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</si>
  <si>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</si>
  <si>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</si>
  <si>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</si>
  <si>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</si>
  <si>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</si>
  <si>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</si>
  <si>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</si>
  <si>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</si>
  <si>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</si>
  <si>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</si>
  <si>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</si>
  <si>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</si>
  <si>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</si>
  <si>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</si>
  <si>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</si>
  <si>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</si>
  <si>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</si>
  <si>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</si>
  <si>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</si>
  <si>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</si>
  <si>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</si>
  <si>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</si>
  <si>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</si>
  <si>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</si>
  <si>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</si>
  <si>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</si>
  <si>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</si>
  <si>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</si>
  <si>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</si>
  <si>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</si>
  <si>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</si>
  <si>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</si>
  <si>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</si>
  <si>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</si>
  <si>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</si>
  <si>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</si>
  <si>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</si>
  <si>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</si>
  <si>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</si>
  <si>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</si>
  <si>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</si>
  <si>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</si>
  <si>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</si>
  <si>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</si>
  <si>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</si>
  <si>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</si>
  <si>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</si>
  <si>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</si>
  <si>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</si>
  <si>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</si>
  <si>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Mek/EL</t>
  </si>
  <si>
    <t>Beluftningstanke,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</si>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</sst>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163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954543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725500</v>
      </c>
      <c r="H10" s="23" t="s">
        <v>4</v>
      </c>
      <c r="I10" s="2"/>
    </row>
    <row r="11" spans="1:9" x14ac:dyDescent="0.25">
      <c r="A11" s="2"/>
      <c r="B11" s="96" t="s">
        <v>164</v>
      </c>
      <c r="C11" s="97"/>
      <c r="D11" s="97"/>
      <c r="E11" s="97"/>
      <c r="F11" s="98"/>
      <c r="G11" s="21">
        <f>G9-G10</f>
        <v>229043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165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753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5000</v>
      </c>
      <c r="H16" s="23" t="s">
        <v>4</v>
      </c>
      <c r="I16" s="2"/>
    </row>
    <row r="17" spans="1:9" x14ac:dyDescent="0.25">
      <c r="A17" s="2"/>
      <c r="B17" s="96" t="s">
        <v>165</v>
      </c>
      <c r="C17" s="97"/>
      <c r="D17" s="97"/>
      <c r="E17" s="97"/>
      <c r="F17" s="98"/>
      <c r="G17" s="21">
        <f>G15-G16</f>
        <v>-4247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166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166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167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167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2016'!F13</f>
        <v>254288.09999999998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225000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29288.099999999977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17508516.808601048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3253631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942478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-173604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525000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4547505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389158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389158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-4484486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-73396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-4557882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378781</v>
      </c>
      <c r="F28" s="38" t="s">
        <v>4</v>
      </c>
      <c r="G28" s="1">
        <f>IF(E28&lt;0,0,-E28)</f>
        <v>-378781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15989268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317722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16306990</v>
      </c>
      <c r="F35" s="38" t="s">
        <v>4</v>
      </c>
      <c r="G35" s="18">
        <f>-E35</f>
        <v>-16306990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822745.80860104784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160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161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156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173</v>
      </c>
      <c r="C16" s="90"/>
      <c r="D16" s="90"/>
      <c r="E16" s="91"/>
      <c r="F16" s="113" t="s">
        <v>157</v>
      </c>
      <c r="G16" s="113"/>
      <c r="H16" s="2"/>
    </row>
    <row r="17" spans="1:8" x14ac:dyDescent="0.25">
      <c r="A17" s="2"/>
      <c r="B17" s="86" t="s">
        <v>169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158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159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168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17516322.978360746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906093.12831881992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-52303.627590500015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171</v>
      </c>
      <c r="C12" s="49"/>
      <c r="D12" s="50"/>
      <c r="E12" s="12">
        <f>'Fane 5. Individuelt eff.krav'!G10</f>
        <v>-448000.20377544209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156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297780.33507240907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2856.1390117324181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319637.90793468128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162</v>
      </c>
      <c r="C22" s="94"/>
      <c r="D22" s="95"/>
      <c r="E22" s="18">
        <f>SUM(E9,E11:E17,E19)-SUM(E20:E21)</f>
        <v>16991305.435120799</v>
      </c>
      <c r="F22" s="19" t="s">
        <v>4</v>
      </c>
      <c r="G22" s="18">
        <f>E22</f>
        <v>16991305.435120799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229043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-4247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29288.099999999977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254084.09999999998</v>
      </c>
      <c r="F31" s="19" t="s">
        <v>4</v>
      </c>
      <c r="G31" s="18">
        <f>E31</f>
        <v>254084.09999999998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822745.80860104784</v>
      </c>
      <c r="F33" s="19" t="s">
        <v>4</v>
      </c>
      <c r="G33" s="18">
        <f>E33</f>
        <v>822745.80860104784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18068135.343721848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16991305.435120799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868730.81699106551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297347.845114614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2849.1312983567523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318958.45755736367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162</v>
      </c>
      <c r="C14" s="94"/>
      <c r="D14" s="95"/>
      <c r="E14" s="18">
        <f>$E$9+$E$11-$E$12-$E$13</f>
        <v>16966845.691379692</v>
      </c>
      <c r="F14" s="19" t="s">
        <v>4</v>
      </c>
      <c r="G14" s="18">
        <f>E14</f>
        <v>16966845.691379692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16966845.691379692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11067006.276035357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5543223.5740065696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906093.12831881992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17516322.978360746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148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149</v>
      </c>
      <c r="C11" s="106"/>
      <c r="D11" s="106"/>
      <c r="E11" s="56">
        <v>0</v>
      </c>
      <c r="F11" s="23" t="s">
        <v>4</v>
      </c>
      <c r="G11" s="27">
        <v>115607</v>
      </c>
      <c r="H11" s="23" t="s">
        <v>4</v>
      </c>
      <c r="I11" s="2"/>
    </row>
    <row r="12" spans="1:9" x14ac:dyDescent="0.25">
      <c r="A12" s="2"/>
      <c r="B12" s="105" t="s">
        <v>150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151</v>
      </c>
      <c r="C13" s="106"/>
      <c r="D13" s="106"/>
      <c r="E13" s="56">
        <v>32399.4126</v>
      </c>
      <c r="F13" s="23" t="s">
        <v>4</v>
      </c>
      <c r="G13" s="27">
        <v>54303</v>
      </c>
      <c r="H13" s="23" t="s">
        <v>4</v>
      </c>
      <c r="I13" s="2"/>
    </row>
    <row r="14" spans="1:9" x14ac:dyDescent="0.25">
      <c r="A14" s="2"/>
      <c r="B14" s="105" t="s">
        <v>152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153</v>
      </c>
      <c r="C15" s="106"/>
      <c r="D15" s="106"/>
      <c r="E15" s="56">
        <v>783141.70979999995</v>
      </c>
      <c r="F15" s="23" t="s">
        <v>4</v>
      </c>
      <c r="G15" s="27">
        <v>584078</v>
      </c>
      <c r="H15" s="23" t="s">
        <v>4</v>
      </c>
      <c r="I15" s="2"/>
    </row>
    <row r="16" spans="1:9" x14ac:dyDescent="0.25">
      <c r="A16" s="2"/>
      <c r="B16" s="105" t="s">
        <v>154</v>
      </c>
      <c r="C16" s="106"/>
      <c r="D16" s="106"/>
      <c r="E16" s="56">
        <v>79188.934200000003</v>
      </c>
      <c r="F16" s="23" t="s">
        <v>4</v>
      </c>
      <c r="G16" s="27">
        <v>89338</v>
      </c>
      <c r="H16" s="23" t="s">
        <v>4</v>
      </c>
      <c r="I16" s="2"/>
    </row>
    <row r="17" spans="1:9" x14ac:dyDescent="0.25">
      <c r="A17" s="2"/>
      <c r="B17" s="105" t="s">
        <v>155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-51404.056600000011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-52303.627590500015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16610229.850041926</v>
      </c>
      <c r="H9" s="23" t="s">
        <v>4</v>
      </c>
      <c r="I9" s="2"/>
    </row>
    <row r="10" spans="1:9" x14ac:dyDescent="0.25">
      <c r="A10" s="2"/>
      <c r="B10" s="51" t="s">
        <v>171</v>
      </c>
      <c r="C10" s="49"/>
      <c r="D10" s="49"/>
      <c r="E10" s="49"/>
      <c r="F10" s="50"/>
      <c r="G10" s="12">
        <v>-448000.20377544209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1.7367753640323232E-2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2856.1390117324181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11067006.276035357</v>
      </c>
      <c r="H9" s="23" t="s">
        <v>4</v>
      </c>
      <c r="I9" s="2"/>
    </row>
    <row r="10" spans="1:9" x14ac:dyDescent="0.25">
      <c r="A10" s="2"/>
      <c r="B10" s="52" t="s">
        <v>170</v>
      </c>
      <c r="C10" s="53"/>
      <c r="D10" s="53"/>
      <c r="E10" s="53"/>
      <c r="F10" s="54"/>
      <c r="G10" s="12">
        <v>-221340.12552070714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220709.30616297311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5543223.5740065696</v>
      </c>
      <c r="H13" s="23" t="s">
        <v>4</v>
      </c>
      <c r="I13" s="2"/>
    </row>
    <row r="14" spans="1:9" x14ac:dyDescent="0.25">
      <c r="A14" s="2"/>
      <c r="B14" s="51" t="s">
        <v>172</v>
      </c>
      <c r="C14" s="49"/>
      <c r="D14" s="49"/>
      <c r="E14" s="49"/>
      <c r="F14" s="50"/>
      <c r="G14" s="12">
        <v>-50165.548675392776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98928.60177170817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319637.90793468128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-1752111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-1752111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17608</v>
      </c>
      <c r="F10" s="12">
        <f>E10/D10</f>
        <v>880.4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3044345</v>
      </c>
      <c r="F11" s="12">
        <f t="shared" ref="F11:F12" si="0">E11/D11</f>
        <v>152217.25</v>
      </c>
      <c r="G11" s="23" t="s">
        <v>4</v>
      </c>
      <c r="H11" s="2"/>
    </row>
    <row r="12" spans="1:8" x14ac:dyDescent="0.25">
      <c r="A12" s="2"/>
      <c r="B12" s="47" t="s">
        <v>146</v>
      </c>
      <c r="C12" s="41">
        <v>2016</v>
      </c>
      <c r="D12" s="28">
        <v>20</v>
      </c>
      <c r="E12" s="27">
        <v>2023809</v>
      </c>
      <c r="F12" s="12">
        <f t="shared" si="0"/>
        <v>101190.45</v>
      </c>
      <c r="G12" s="23" t="s">
        <v>4</v>
      </c>
      <c r="H12" s="2"/>
    </row>
    <row r="13" spans="1:8" x14ac:dyDescent="0.25">
      <c r="A13" s="2"/>
      <c r="B13" s="96" t="s">
        <v>76</v>
      </c>
      <c r="C13" s="97"/>
      <c r="D13" s="97"/>
      <c r="E13" s="98"/>
      <c r="F13" s="21">
        <f>SUM(F10:F12)</f>
        <v>254288.09999999998</v>
      </c>
      <c r="G13" s="22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2017-09-29T11:31:00Z</dcterms:modified>
</cp:coreProperties>
</file>