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H2" i="15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<sst xmlns="http://schemas.openxmlformats.org/spreadsheetml/2006/main" count="99" uniqueCount="68">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</sst>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1026966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24216.41505333333</v>
      </c>
      <c r="C3" t="s">
        <v>10</v>
      </c>
    </row>
    <row r="4" spans="1:3" s="25" customFormat="1" x14ac:dyDescent="0.25">
      <c r="A4" s="3" t="s">
        <v>11</v>
      </c>
      <c r="B4" s="44">
        <f>SUM(B2:B3)</f>
        <v>1051182.4150533334</v>
      </c>
      <c r="C4" s="53" t="s">
        <v>10</v>
      </c>
    </row>
    <row r="5" spans="1:3" x14ac:dyDescent="0.25">
      <c r="A5" s="43" t="s">
        <v>0</v>
      </c>
      <c r="B5" s="35">
        <f>Investeringer!E3</f>
        <v>1482828.6979674918</v>
      </c>
      <c r="C5" s="22" t="s">
        <v>10</v>
      </c>
    </row>
    <row r="6" spans="1:3" x14ac:dyDescent="0.25">
      <c r="A6" s="4" t="s">
        <v>1</v>
      </c>
      <c r="B6" s="32">
        <f>Investeringer!F3</f>
        <v>301160</v>
      </c>
      <c r="C6" t="s">
        <v>10</v>
      </c>
    </row>
    <row r="7" spans="1:3" x14ac:dyDescent="0.25">
      <c r="A7" s="4" t="s">
        <v>2</v>
      </c>
      <c r="B7" s="32">
        <f>Investeringer!G3</f>
        <v>33280.713377501168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8384</v>
      </c>
      <c r="C8" t="s">
        <v>10</v>
      </c>
    </row>
    <row r="9" spans="1:3" s="21" customFormat="1" x14ac:dyDescent="0.25">
      <c r="A9" s="3" t="s">
        <v>44</v>
      </c>
      <c r="B9" s="44">
        <f>SUM(B5:B8)</f>
        <v>1825653.4113449929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1810196</v>
      </c>
      <c r="C10" t="s">
        <v>10</v>
      </c>
    </row>
    <row r="11" spans="1:3" s="21" customFormat="1" x14ac:dyDescent="0.25">
      <c r="A11" s="3" t="s">
        <v>64</v>
      </c>
      <c r="B11" s="44">
        <f>SUM(B10:B10)</f>
        <v>1810196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4687031.8263983261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4728520.2134973295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927402</v>
      </c>
      <c r="C2" s="45">
        <v>0</v>
      </c>
      <c r="D2" s="45">
        <f>B2+C2</f>
        <v>927402</v>
      </c>
      <c r="E2" s="46">
        <f>D2</f>
        <v>927402</v>
      </c>
      <c r="F2" s="45">
        <v>1007944</v>
      </c>
      <c r="G2" s="45">
        <v>0</v>
      </c>
      <c r="H2" s="45">
        <f>IF(ISNUMBER(F2),F2-G2,"")</f>
        <v>1007944</v>
      </c>
      <c r="I2" s="45">
        <f>AVERAGEIF(E2:E4,"&lt;&gt;0")</f>
        <v>931478.22906799987</v>
      </c>
      <c r="J2" s="45">
        <v>1026966</v>
      </c>
      <c r="K2" s="62">
        <f t="shared" ref="K2" si="0">IF(OR(H2&gt;I2,H2=""),IF(OR(I2&gt;J2,J2=""),I2,J2),H2)</f>
        <v>1026966</v>
      </c>
    </row>
    <row r="3" spans="1:11" s="22" customFormat="1" x14ac:dyDescent="0.25">
      <c r="A3" s="27">
        <v>2014</v>
      </c>
      <c r="B3" s="45">
        <v>899446</v>
      </c>
      <c r="C3" s="45"/>
      <c r="D3" s="45">
        <f t="shared" ref="D3:D4" si="1">B3+C3</f>
        <v>899446</v>
      </c>
      <c r="E3" s="46">
        <f>D3*Pristalsregulering!C7</f>
        <v>900165.5567999999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951817</v>
      </c>
      <c r="C4" s="45"/>
      <c r="D4" s="45">
        <f t="shared" si="1"/>
        <v>951817</v>
      </c>
      <c r="E4" s="46">
        <f>D4*Pristalsregulering!$C$6*Pristalsregulering!$C$7</f>
        <v>966867.13040399982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3500</v>
      </c>
      <c r="C3" s="38">
        <v>12485</v>
      </c>
      <c r="D3" s="38">
        <v>0</v>
      </c>
      <c r="E3" s="37">
        <f>B3</f>
        <v>3500</v>
      </c>
      <c r="F3" s="38">
        <f t="shared" ref="F3:G3" si="0">C3</f>
        <v>12485</v>
      </c>
      <c r="G3" s="39">
        <f t="shared" si="0"/>
        <v>0</v>
      </c>
      <c r="H3" s="40">
        <f>IF(E3=0,0,AVERAGEIF(E3:E5,"&lt;&gt;0"))+IF(F3=0,0,AVERAGEIF(F3:F5,"&lt;&gt;0"))+IF(G3=0,0,AVERAGEIF(G3:G5,"&lt;&gt;0"))</f>
        <v>24216.41505333333</v>
      </c>
    </row>
    <row r="4" spans="1:8" x14ac:dyDescent="0.25">
      <c r="A4" s="30">
        <v>2014</v>
      </c>
      <c r="B4" s="37">
        <v>2600</v>
      </c>
      <c r="C4" s="38">
        <v>14505</v>
      </c>
      <c r="D4" s="38">
        <v>0</v>
      </c>
      <c r="E4" s="37">
        <f>B4*Pristalsregulering!$C$7</f>
        <v>2602.08</v>
      </c>
      <c r="F4" s="38">
        <f>C4*Pristalsregulering!$C$7</f>
        <v>14516.603999999999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16500</v>
      </c>
      <c r="C5" s="38">
        <v>22430</v>
      </c>
      <c r="D5" s="38">
        <v>0</v>
      </c>
      <c r="E5" s="37">
        <f>B5*Pristalsregulering!$C$7*Pristalsregulering!$C$6</f>
        <v>16760.897999999994</v>
      </c>
      <c r="F5" s="38">
        <f>C5*Pristalsregulering!$C$7*Pristalsregulering!$C$6</f>
        <v>22784.663159999996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0">
        <v>2015</v>
      </c>
      <c r="B3" s="35">
        <v>1362019.0204465147</v>
      </c>
      <c r="C3" s="35">
        <v>294855</v>
      </c>
      <c r="D3" s="36">
        <v>33154.246666666666</v>
      </c>
      <c r="E3" s="32">
        <f>B3*Pristalsregulering!C2*Pristalsregulering!C3*Pristalsregulering!C4*Pristalsregulering!C5*Pristalsregulering!C6*Pristalsregulering!C7</f>
        <v>1482828.6979674918</v>
      </c>
      <c r="F3" s="32">
        <v>301160</v>
      </c>
      <c r="G3" s="32">
        <f xml:space="preserve"> D3/Pristalsregulering!$C$8</f>
        <v>33280.713377501168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8384</v>
      </c>
      <c r="D3" s="35">
        <v>0</v>
      </c>
      <c r="E3" s="36">
        <v>0</v>
      </c>
      <c r="F3" s="35">
        <f>B3</f>
        <v>0</v>
      </c>
      <c r="G3" s="35">
        <f>C3</f>
        <v>8384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8384</v>
      </c>
      <c r="L3" s="39">
        <f>AVERAGE(H3:H5)+AVERAGE(I3:I5)</f>
        <v>0</v>
      </c>
      <c r="M3" s="40">
        <f>SUM(J3:L3)</f>
        <v>8384</v>
      </c>
      <c r="N3" s="22"/>
    </row>
    <row r="4" spans="1:14" x14ac:dyDescent="0.25">
      <c r="A4" s="27">
        <v>2014</v>
      </c>
      <c r="B4" s="41">
        <v>0</v>
      </c>
      <c r="C4" s="35">
        <v>59735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59782.787999999993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85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86.344019999999986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32522</v>
      </c>
      <c r="C2" s="38">
        <v>0</v>
      </c>
      <c r="D2" s="38">
        <v>0</v>
      </c>
      <c r="E2" s="38">
        <v>0</v>
      </c>
      <c r="F2" s="38">
        <v>109050</v>
      </c>
      <c r="G2" s="38">
        <v>1668624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1810196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2017-09-15T11:57:04Z</dcterms:modified>
</cp:coreProperties>
</file>