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6" i="11" l="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7" i="11"/>
  <c r="G23" i="22" l="1"/>
  <c r="G30" i="13"/>
  <c r="E35" i="13" l="1"/>
  <c r="G35" i="13" s="1"/>
  <c r="E27" i="13"/>
  <c r="E19" i="13"/>
  <c r="G11" i="12"/>
  <c r="G23" i="12"/>
  <c r="G17" i="12"/>
  <c r="F10" i="11"/>
  <c r="F18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<sst xmlns="http://schemas.openxmlformats.org/spreadsheetml/2006/main" count="307" uniqueCount="153">
  <si>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</si>
  <si>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</si>
  <si>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</si>
  <si>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</si>
  <si>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</si>
  <si>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</si>
  <si>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</si>
  <si>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</si>
  <si>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</si>
  <si>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</si>
  <si>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</si>
  <si>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</si>
  <si>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</si>
  <si>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</si>
  <si>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</si>
  <si>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</si>
  <si>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</si>
  <si>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</si>
  <si>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</si>
  <si>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</si>
  <si>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</si>
  <si>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</si>
  <si>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</si>
  <si>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</si>
  <si>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</si>
  <si>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</si>
  <si>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</si>
  <si>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</si>
  <si>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</si>
  <si>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</si>
  <si>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</si>
  <si>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</si>
  <si>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</si>
  <si>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</si>
  <si>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</si>
  <si>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</si>
  <si>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</si>
  <si>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</si>
  <si>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</si>
  <si>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</si>
  <si>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</si>
  <si>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</si>
  <si>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</si>
  <si>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</si>
  <si>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</si>
  <si>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</si>
  <si>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</si>
  <si>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</si>
  <si>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</si>
  <si>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</si>
  <si>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</si>
  <si>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</si>
  <si>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</si>
  <si>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</si>
  <si>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</si>
  <si>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</si>
  <si>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</si>
  <si>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</si>
  <si>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</si>
  <si>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</si>
  <si>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</si>
  <si>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</si>
  <si>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</si>
  <si>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</si>
  <si>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</si>
  <si>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</si>
  <si>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</si>
  <si>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</si>
  <si>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</si>
  <si>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</si>
  <si>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</si>
  <si>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</si>
  <si>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</si>
  <si>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</si>
  <si>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</si>
  <si>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</si>
  <si>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</si>
  <si>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</si>
  <si>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</si>
  <si>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</si>
  <si>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</si>
  <si>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</si>
  <si>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</si>
  <si>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</si>
  <si>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</si>
  <si>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</si>
  <si>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</si>
  <si>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</si>
  <si>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</si>
  <si>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</si>
  <si>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</si>
  <si>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</si>
  <si>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</si>
  <si>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</si>
  <si>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</si>
  <si>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</si>
  <si>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</si>
  <si>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</si>
  <si>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</si>
  <si>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</si>
  <si>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</si>
  <si>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</si>
  <si>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</si>
  <si>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</si>
  <si>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</si>
  <si>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</si>
  <si>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</si>
  <si>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</si>
  <si>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</si>
  <si>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</si>
  <si>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</si>
  <si>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</si>
  <si>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</si>
  <si>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</si>
  <si>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</si>
  <si>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</si>
  <si>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</si>
  <si>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</si>
  <si>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Inspektionsbrønd, Konstruktioner</t>
  </si>
  <si>
    <t>Telefonanlæg</t>
  </si>
  <si>
    <t>Udpumpningsanlæg, Freqvensomformer</t>
  </si>
  <si>
    <t>Boring (inkl. etablering, forerør, filter og prøvepumpning)</t>
  </si>
  <si>
    <t>Ø 50mm &lt; Ledningsnet ≤ Ø110 mm</t>
  </si>
  <si>
    <t>Ledningsnet ≤ Ø50 mm</t>
  </si>
  <si>
    <t>Ventiler på Ø 50mm &lt; Ledningsnet ≤ Ø110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</si>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</sst>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15490396.35975584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4473240.8912905836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5503773.1698896391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6021258.0447211191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151</v>
      </c>
      <c r="C13" s="43"/>
      <c r="D13" s="44"/>
      <c r="E13" s="40" t="s">
        <v>101</v>
      </c>
      <c r="F13" s="8" t="s">
        <v>4</v>
      </c>
      <c r="G13" s="41">
        <v>-242616.4912629773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150</v>
      </c>
      <c r="C14" s="55"/>
      <c r="D14" s="56"/>
      <c r="E14" s="40" t="s">
        <v>101</v>
      </c>
      <c r="F14" s="8" t="s">
        <v>4</v>
      </c>
      <c r="G14" s="41">
        <v>-181867.87093069241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-202052.14959599965</v>
      </c>
      <c r="F15" s="8" t="s">
        <v>4</v>
      </c>
      <c r="G15" s="47">
        <f>E15*(1+E30/100)</f>
        <v>-205588.06221392966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-470891.36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1598619.4043212328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134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-3535.9126179299942</v>
      </c>
      <c r="F23" s="8" t="s">
        <v>4</v>
      </c>
      <c r="G23" s="41">
        <f>SUM(G10:G15,G18:G22)*$E$30/100</f>
        <v>268943.4944261405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-181939.39049848772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-75115.734819976366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15284808.297541911</v>
      </c>
      <c r="F27" s="38" t="s">
        <v>4</v>
      </c>
      <c r="G27" s="51">
        <f>SUM(G10:G26)</f>
        <v>16507816.094922652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141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142</v>
      </c>
      <c r="C31" s="80"/>
      <c r="D31" s="81"/>
      <c r="E31" s="52">
        <v>0.77281956017077746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143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4396305.5442659296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5409113.6804812178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5917698.3240502393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15723117.548797388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126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127</v>
      </c>
      <c r="C11" s="96"/>
      <c r="D11" s="96"/>
      <c r="E11" s="53">
        <v>44499.257799999999</v>
      </c>
      <c r="F11" s="17" t="s">
        <v>4</v>
      </c>
      <c r="G11" s="21">
        <v>43013</v>
      </c>
      <c r="H11" s="17" t="s">
        <v>4</v>
      </c>
      <c r="I11" s="2"/>
    </row>
    <row r="12" spans="1:9" x14ac:dyDescent="0.25">
      <c r="A12" s="2"/>
      <c r="B12" s="95" t="s">
        <v>128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129</v>
      </c>
      <c r="C13" s="96"/>
      <c r="D13" s="96"/>
      <c r="E13" s="53">
        <v>32399.4126</v>
      </c>
      <c r="F13" s="17" t="s">
        <v>4</v>
      </c>
      <c r="G13" s="21">
        <v>38115</v>
      </c>
      <c r="H13" s="17" t="s">
        <v>4</v>
      </c>
      <c r="I13" s="2"/>
    </row>
    <row r="14" spans="1:9" x14ac:dyDescent="0.25">
      <c r="A14" s="2"/>
      <c r="B14" s="95" t="s">
        <v>130</v>
      </c>
      <c r="C14" s="96"/>
      <c r="D14" s="96"/>
      <c r="E14" s="53">
        <v>5766587.3807999995</v>
      </c>
      <c r="F14" s="17" t="s">
        <v>4</v>
      </c>
      <c r="G14" s="21">
        <v>5563781</v>
      </c>
      <c r="H14" s="17" t="s">
        <v>4</v>
      </c>
      <c r="I14" s="2"/>
    </row>
    <row r="15" spans="1:9" x14ac:dyDescent="0.25">
      <c r="A15" s="2"/>
      <c r="B15" s="95" t="s">
        <v>131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132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133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-198577.05119999964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-202052.14959599965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-1770439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-1770439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50</v>
      </c>
      <c r="E10" s="21">
        <v>42391</v>
      </c>
      <c r="F10" s="9">
        <f>E10/D10</f>
        <v>847.82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5</v>
      </c>
      <c r="E11" s="21">
        <v>15959</v>
      </c>
      <c r="F11" s="9">
        <f t="shared" ref="F11:F17" si="0">E11/D11</f>
        <v>3191.8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25</v>
      </c>
      <c r="E12" s="21">
        <v>58410</v>
      </c>
      <c r="F12" s="9">
        <f t="shared" si="0"/>
        <v>2336.4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30</v>
      </c>
      <c r="E13" s="21">
        <v>228797</v>
      </c>
      <c r="F13" s="9">
        <f t="shared" si="0"/>
        <v>7626.5666666666666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1592721</v>
      </c>
      <c r="F14" s="9">
        <f t="shared" si="0"/>
        <v>21236.28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467175</v>
      </c>
      <c r="F15" s="9">
        <f t="shared" si="0"/>
        <v>6229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233588</v>
      </c>
      <c r="F16" s="9">
        <f t="shared" si="0"/>
        <v>3114.5066666666667</v>
      </c>
      <c r="G16" s="17" t="s">
        <v>4</v>
      </c>
      <c r="H16" s="2"/>
    </row>
    <row r="17" spans="1:8" ht="26.25" x14ac:dyDescent="0.25">
      <c r="A17" s="2"/>
      <c r="B17" s="42" t="s">
        <v>125</v>
      </c>
      <c r="C17" s="28">
        <v>2016</v>
      </c>
      <c r="D17" s="22">
        <v>10</v>
      </c>
      <c r="E17" s="21">
        <v>1929516</v>
      </c>
      <c r="F17" s="9">
        <f t="shared" si="0"/>
        <v>192951.6</v>
      </c>
      <c r="G17" s="17" t="s">
        <v>4</v>
      </c>
      <c r="H17" s="2"/>
    </row>
    <row r="18" spans="1:8" x14ac:dyDescent="0.25">
      <c r="A18" s="2"/>
      <c r="B18" s="91" t="s">
        <v>54</v>
      </c>
      <c r="C18" s="92"/>
      <c r="D18" s="92"/>
      <c r="E18" s="93"/>
      <c r="F18" s="15">
        <f>SUM(F10:F17)</f>
        <v>237533.97333333333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5722335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6197800</v>
      </c>
      <c r="H10" s="17" t="s">
        <v>4</v>
      </c>
      <c r="I10" s="2"/>
    </row>
    <row r="11" spans="1:9" x14ac:dyDescent="0.25">
      <c r="A11" s="2"/>
      <c r="B11" s="91" t="s">
        <v>145</v>
      </c>
      <c r="C11" s="92"/>
      <c r="D11" s="92"/>
      <c r="E11" s="92"/>
      <c r="F11" s="93"/>
      <c r="G11" s="15">
        <f>G9-G10</f>
        <v>-475465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373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146</v>
      </c>
      <c r="C17" s="92"/>
      <c r="D17" s="92"/>
      <c r="E17" s="92"/>
      <c r="F17" s="93"/>
      <c r="G17" s="15">
        <f>G15-G16</f>
        <v>373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2016'!F18</f>
        <v>237533.97333333333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233333.33333333334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4200.6399999999849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16428330.404321233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3813670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681604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150867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584173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5230314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477450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477450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-4568557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-4568557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1139207</v>
      </c>
      <c r="F28" s="25" t="s">
        <v>4</v>
      </c>
      <c r="G28" s="1">
        <f>IF(E28&lt;0,0,-E28)</f>
        <v>-1139207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13531920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158584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13690504</v>
      </c>
      <c r="F35" s="25" t="s">
        <v>4</v>
      </c>
      <c r="G35" s="12">
        <f>-E35</f>
        <v>-13690504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1598619.4043212328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139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152</v>
      </c>
      <c r="C16" s="85"/>
      <c r="D16" s="85"/>
      <c r="E16" s="86"/>
      <c r="F16" s="100" t="s">
        <v>135</v>
      </c>
      <c r="G16" s="100"/>
      <c r="H16" s="2"/>
    </row>
    <row r="17" spans="1:8" x14ac:dyDescent="0.25">
      <c r="A17" s="2"/>
      <c r="B17" s="79" t="s">
        <v>149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2017-09-12T17:03:05Z</dcterms:modified>
</cp:coreProperties>
</file>