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 activeTab="1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 calcMode="manual"/>
</workbook>
</file>

<file path=xl/calcChain.xml><?xml version="1.0" encoding="utf-8"?>
<calcChain xmlns="http://schemas.openxmlformats.org/spreadsheetml/2006/main">
  <c r="G36" i="13" l="1"/>
  <c r="I21" i="22" l="1"/>
  <c r="G21" i="22"/>
  <c r="E21" i="22"/>
  <c r="G12" i="7" l="1"/>
  <c r="G11" i="10" l="1"/>
  <c r="G13" i="10" l="1"/>
  <c r="K12" i="22"/>
  <c r="K11" i="22"/>
  <c r="K10" i="22"/>
  <c r="F18" i="20"/>
  <c r="F19" i="20" s="1"/>
  <c r="K20" i="22" l="1"/>
  <c r="K19" i="22"/>
  <c r="F11" i="21"/>
  <c r="F12" i="21" s="1"/>
  <c r="D11" i="21"/>
  <c r="D12" i="21" s="1"/>
  <c r="K18" i="22" l="1"/>
  <c r="F11" i="20"/>
  <c r="F12" i="20" s="1"/>
  <c r="D11" i="20"/>
  <c r="D12" i="20" s="1"/>
  <c r="E17" i="22" l="1"/>
  <c r="E20" i="22" s="1"/>
  <c r="G17" i="22" l="1"/>
  <c r="I17" i="22" s="1"/>
  <c r="G20" i="22"/>
  <c r="G18" i="19"/>
  <c r="G19" i="19" s="1"/>
  <c r="E14" i="22" s="1"/>
  <c r="G14" i="22" l="1"/>
  <c r="E19" i="22"/>
  <c r="I20" i="22"/>
  <c r="K17" i="22"/>
  <c r="E15" i="13"/>
  <c r="F11" i="11"/>
  <c r="F12" i="11"/>
  <c r="I14" i="22" l="1"/>
  <c r="G19" i="22"/>
  <c r="G30" i="13"/>
  <c r="K14" i="22" l="1"/>
  <c r="I19" i="22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K16" i="22" s="1"/>
  <c r="K21" i="22" s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<sst xmlns="http://schemas.openxmlformats.org/spreadsheetml/2006/main" count="319" uniqueCount="144">
  <si>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</si>
  <si>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</si>
  <si>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</si>
  <si>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</si>
  <si>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</si>
  <si>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</si>
  <si>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</si>
  <si>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</si>
  <si>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</si>
  <si>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</si>
  <si>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</si>
  <si>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</si>
  <si>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</si>
  <si>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</si>
  <si>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</si>
  <si>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</si>
  <si>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</si>
  <si>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</si>
  <si>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</si>
  <si>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</si>
  <si>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</si>
  <si>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</si>
  <si>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</si>
  <si>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</si>
  <si>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</si>
  <si>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</si>
  <si>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</si>
  <si>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</si>
  <si>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</si>
  <si>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</si>
  <si>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</si>
  <si>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</si>
  <si>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</si>
  <si>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</si>
  <si>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</si>
  <si>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</si>
  <si>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</si>
  <si>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</si>
  <si>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</si>
  <si>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</si>
  <si>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</si>
  <si>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</si>
  <si>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</si>
  <si>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</si>
  <si>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</si>
  <si>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</si>
  <si>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</si>
  <si>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</si>
  <si>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</si>
  <si>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</si>
  <si>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</si>
  <si>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</si>
  <si>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</si>
  <si>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</si>
  <si>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</si>
  <si>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</si>
  <si>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</si>
  <si>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</si>
  <si>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</si>
  <si>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</si>
  <si>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</si>
  <si>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</si>
  <si>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</si>
  <si>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</si>
  <si>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</si>
  <si>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</si>
  <si>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</si>
  <si>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</si>
  <si>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</si>
  <si>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</si>
  <si>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</si>
  <si>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</si>
  <si>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</si>
  <si>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</si>
  <si>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</si>
  <si>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</si>
  <si>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</si>
  <si>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</si>
  <si>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</si>
  <si>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</si>
  <si>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</si>
  <si>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</si>
  <si>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</si>
  <si>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</si>
  <si>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</si>
  <si>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</si>
  <si>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</si>
  <si>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</si>
  <si>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</si>
  <si>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</si>
  <si>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</si>
  <si>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</si>
  <si>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</si>
  <si>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</si>
  <si>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</si>
  <si>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</si>
  <si>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</si>
  <si>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</si>
  <si>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</si>
  <si>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</si>
  <si>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</si>
  <si>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</si>
  <si>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</si>
  <si>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</si>
  <si>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</si>
  <si>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</si>
  <si>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</si>
  <si>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</si>
  <si>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</si>
  <si>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</si>
  <si>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</si>
  <si>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</si>
  <si>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</si>
  <si>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</si>
  <si>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</si>
  <si>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</si>
  <si>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</si>
  <si>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Etageareal vandbehandlingsbygning</t>
  </si>
  <si>
    <t>Ø 50mm &lt; Ledningsnet ≤ Ø110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</si>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</sst>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view="pageLayout" zoomScaleNormal="100" workbookViewId="0">
      <selection activeCell="D18" sqref="D18:G18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tabSelected="1" view="pageLayout" topLeftCell="A4" zoomScaleNormal="100" workbookViewId="0">
      <selection activeCell="K13" sqref="K13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7098463</v>
      </c>
      <c r="F9" s="13" t="s">
        <v>4</v>
      </c>
      <c r="G9" s="48">
        <v>7249029</v>
      </c>
      <c r="H9" s="13" t="s">
        <v>4</v>
      </c>
      <c r="I9" s="48">
        <v>7264060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2128777.1340310709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2694796.053242635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2849987.1270798491</v>
      </c>
      <c r="L12" s="8" t="s">
        <v>4</v>
      </c>
      <c r="M12" s="2"/>
    </row>
    <row r="13" spans="1:13" x14ac:dyDescent="0.25">
      <c r="A13" s="2"/>
      <c r="B13" s="44" t="s">
        <v>143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-264273.23149682273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270371.4150169997</v>
      </c>
      <c r="F14" s="8" t="s">
        <v>4</v>
      </c>
      <c r="G14" s="9">
        <f>E14*(1+$E$25/100)</f>
        <v>275102.9147797972</v>
      </c>
      <c r="H14" s="8" t="s">
        <v>4</v>
      </c>
      <c r="I14" s="9">
        <f>G14*(1+$E$25/100)</f>
        <v>279917.21578844369</v>
      </c>
      <c r="J14" s="8" t="s">
        <v>4</v>
      </c>
      <c r="K14" s="51">
        <f>I14*(1+$E$25/100)</f>
        <v>284815.76706474146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-146329.20000000001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496653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4731.4997627974954</v>
      </c>
      <c r="F19" s="8" t="s">
        <v>4</v>
      </c>
      <c r="G19" s="42">
        <f>(G17+G14)*($E$25/100)</f>
        <v>4814.301008646451</v>
      </c>
      <c r="H19" s="8" t="s">
        <v>4</v>
      </c>
      <c r="I19" s="42">
        <f>(I17+I14)*($E$25/100)</f>
        <v>4898.5512762977651</v>
      </c>
      <c r="J19" s="8" t="s">
        <v>4</v>
      </c>
      <c r="K19" s="42">
        <f>SUM(K10:K14,K17:K18)*($E$25/100)</f>
        <v>134646.7998736258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-78864.490985050637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7373565.9147797972</v>
      </c>
      <c r="F21" s="38" t="s">
        <v>4</v>
      </c>
      <c r="G21" s="49">
        <f>SUM(G9:G20)</f>
        <v>7528946.2157884436</v>
      </c>
      <c r="H21" s="38" t="s">
        <v>4</v>
      </c>
      <c r="I21" s="49">
        <f>SUM(I9:I20)</f>
        <v>7548875.7670647409</v>
      </c>
      <c r="J21" s="38" t="s">
        <v>4</v>
      </c>
      <c r="K21" s="52">
        <f>SUM(K9:K20)</f>
        <v>8100208.9588100482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G12" sqref="G12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2020816.7964696398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2558130.2243418996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2705450.82623062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7284397.8470421592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topLeftCell="A4" zoomScaleNormal="100" workbookViewId="0">
      <selection activeCell="G18" sqref="G18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3957.9025999999999</v>
      </c>
      <c r="F11" s="17" t="s">
        <v>4</v>
      </c>
      <c r="G11" s="21">
        <v>4234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65844.835200000001</v>
      </c>
      <c r="F12" s="17" t="s">
        <v>4</v>
      </c>
      <c r="G12" s="21">
        <v>45890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17274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2182580.5572000002</v>
      </c>
      <c r="F14" s="17" t="s">
        <v>4</v>
      </c>
      <c r="G14" s="21">
        <v>2483106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265721.29239999969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270371.4150169997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>
      <selection activeCell="E15" sqref="E15"/>
    </sheetView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-711284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-620125.98571428575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G9-G10-44909</f>
        <v>-136067.01428571425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1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-136067.01428571425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topLeftCell="B1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507885</v>
      </c>
      <c r="F10" s="9">
        <f>E10/D10</f>
        <v>6771.8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283875</v>
      </c>
      <c r="F11" s="9">
        <f t="shared" ref="F11:F12" si="0">E11/D11</f>
        <v>3785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10</v>
      </c>
      <c r="E12" s="21">
        <v>211990</v>
      </c>
      <c r="F12" s="9">
        <f t="shared" si="0"/>
        <v>21199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31755.8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topLeftCell="A10" zoomScaleNormal="100" workbookViewId="0">
      <selection activeCell="G17" sqref="G17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2583704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2726215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-142511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109916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99490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10426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2016'!F13</f>
        <v>31755.8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46000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-14244.2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8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6962782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1773073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105873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2029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92000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1972975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37100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37100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-1003750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-1003750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1006325</v>
      </c>
      <c r="F28" s="25" t="s">
        <v>4</v>
      </c>
      <c r="G28" s="1">
        <f>IF(E28&lt;0,0,-E28)</f>
        <v>-1006325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5459804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5459804</v>
      </c>
      <c r="F35" s="25" t="s">
        <v>4</v>
      </c>
      <c r="G35" s="12">
        <f>-E35</f>
        <v>-5459804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496653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142</v>
      </c>
      <c r="C16" s="85"/>
      <c r="D16" s="85"/>
      <c r="E16" s="86"/>
      <c r="F16" s="100" t="s">
        <v>128</v>
      </c>
      <c r="G16" s="100"/>
      <c r="H16" s="2"/>
    </row>
    <row r="17" spans="1:8" x14ac:dyDescent="0.25">
      <c r="A17" s="2"/>
      <c r="B17" s="87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2017-09-15T21:20:43Z</dcterms:modified>
</cp:coreProperties>
</file>