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<sst xmlns="http://schemas.openxmlformats.org/spreadsheetml/2006/main" count="99" uniqueCount="68">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</sst>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4" sqref="B4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2378937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32470.49829333333</v>
      </c>
      <c r="C3" t="s">
        <v>10</v>
      </c>
    </row>
    <row r="4" spans="1:3" s="25" customFormat="1" x14ac:dyDescent="0.25">
      <c r="A4" s="3" t="s">
        <v>11</v>
      </c>
      <c r="B4" s="44">
        <f>SUM(B2:B3)</f>
        <v>2411407.4982933332</v>
      </c>
      <c r="C4" s="53" t="s">
        <v>10</v>
      </c>
    </row>
    <row r="5" spans="1:3" x14ac:dyDescent="0.25">
      <c r="A5" s="43" t="s">
        <v>0</v>
      </c>
      <c r="B5" s="35">
        <f>Investeringer!E3</f>
        <v>3031585.1359765138</v>
      </c>
      <c r="C5" s="22" t="s">
        <v>10</v>
      </c>
    </row>
    <row r="6" spans="1:3" x14ac:dyDescent="0.25">
      <c r="A6" s="4" t="s">
        <v>1</v>
      </c>
      <c r="B6" s="32">
        <f>Investeringer!F3</f>
        <v>374760.13799268124</v>
      </c>
      <c r="C6" t="s">
        <v>10</v>
      </c>
    </row>
    <row r="7" spans="1:3" x14ac:dyDescent="0.25">
      <c r="A7" s="4" t="s">
        <v>2</v>
      </c>
      <c r="B7" s="32">
        <f>Investeringer!G3</f>
        <v>58000.000000000007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3464345.2739691949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3532507.75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3532507.75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9408260.5222625285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9491539.9982578587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2432408.71</v>
      </c>
      <c r="C2" s="45">
        <v>0</v>
      </c>
      <c r="D2" s="45">
        <f>B2+C2</f>
        <v>2432408.71</v>
      </c>
      <c r="E2" s="46">
        <f>D2</f>
        <v>2432408.71</v>
      </c>
      <c r="F2" s="45">
        <v>2378937</v>
      </c>
      <c r="G2" s="45">
        <v>0</v>
      </c>
      <c r="H2" s="45">
        <f>IF(ISNUMBER(F2),F2-G2,"")</f>
        <v>2378937</v>
      </c>
      <c r="I2" s="45">
        <f>AVERAGEIF(E2:E4,"&lt;&gt;0")</f>
        <v>2540460.1280173329</v>
      </c>
      <c r="J2" s="45">
        <v>1801364</v>
      </c>
      <c r="K2" s="62">
        <f t="shared" ref="K2" si="0">IF(OR(H2&gt;I2,H2=""),IF(OR(I2&gt;J2,J2=""),I2,J2),H2)</f>
        <v>2378937</v>
      </c>
    </row>
    <row r="3" spans="1:11" s="22" customFormat="1" x14ac:dyDescent="0.25">
      <c r="A3" s="27">
        <v>2014</v>
      </c>
      <c r="B3" s="45">
        <v>2579616.21</v>
      </c>
      <c r="C3" s="45"/>
      <c r="D3" s="45">
        <f t="shared" ref="D3:D4" si="1">B3+C3</f>
        <v>2579616.21</v>
      </c>
      <c r="E3" s="46">
        <f>D3*Pristalsregulering!C7</f>
        <v>2581679.9029679997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2566707</v>
      </c>
      <c r="C4" s="45"/>
      <c r="D4" s="45">
        <f t="shared" si="1"/>
        <v>2566707</v>
      </c>
      <c r="E4" s="46">
        <f>D4*Pristalsregulering!$C$6*Pristalsregulering!$C$7</f>
        <v>2607291.7710839999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12500</v>
      </c>
      <c r="C3" s="38">
        <v>12485</v>
      </c>
      <c r="D3" s="38">
        <v>0</v>
      </c>
      <c r="E3" s="37">
        <f>B3</f>
        <v>12500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32470.49829333333</v>
      </c>
    </row>
    <row r="4" spans="1:8" x14ac:dyDescent="0.25">
      <c r="A4" s="30">
        <v>2014</v>
      </c>
      <c r="B4" s="37">
        <v>14400</v>
      </c>
      <c r="C4" s="38">
        <v>17531</v>
      </c>
      <c r="D4" s="38">
        <v>0</v>
      </c>
      <c r="E4" s="37">
        <f>B4*Pristalsregulering!$C$7</f>
        <v>14411.519999999999</v>
      </c>
      <c r="F4" s="38">
        <f>C4*Pristalsregulering!$C$7</f>
        <v>17545.024799999999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14909</v>
      </c>
      <c r="C5" s="38">
        <v>24931</v>
      </c>
      <c r="D5" s="38">
        <v>0</v>
      </c>
      <c r="E5" s="37">
        <f>B5*Pristalsregulering!$C$7*Pristalsregulering!$C$6</f>
        <v>15144.741107999997</v>
      </c>
      <c r="F5" s="38">
        <f>C5*Pristalsregulering!$C$7*Pristalsregulering!$C$6</f>
        <v>25325.208971999997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2784594.4868498011</v>
      </c>
      <c r="C3" s="35">
        <v>365187.69266666664</v>
      </c>
      <c r="D3" s="36">
        <v>58000.000000000007</v>
      </c>
      <c r="E3" s="32">
        <f>B3*Pristalsregulering!C2*Pristalsregulering!C3*Pristalsregulering!C4*Pristalsregulering!C5*Pristalsregulering!C6*Pristalsregulering!C7</f>
        <v>3031585.1359765138</v>
      </c>
      <c r="F3" s="32">
        <v>374760.13799268124</v>
      </c>
      <c r="G3" s="32">
        <f>D3</f>
        <v>58000.000000000007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16112.69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16125.580151999999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543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551.58591599999988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32522.74</v>
      </c>
      <c r="C2" s="38">
        <v>0</v>
      </c>
      <c r="D2" s="38">
        <v>8101.98</v>
      </c>
      <c r="E2" s="38">
        <v>0</v>
      </c>
      <c r="F2" s="38">
        <v>0</v>
      </c>
      <c r="G2" s="38">
        <v>3491883.03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3532507.75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>
      <selection activeCell="C8" sqref="C8"/>
    </sheetView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2017-09-15T13:09:26Z</dcterms:modified>
</cp:coreProperties>
</file>