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7" i="16" l="1"/>
  <c r="C9" i="12" l="1"/>
  <c r="C8" i="11"/>
  <c r="C13" i="3"/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E31" i="19" l="1"/>
  <c r="C36" i="19" l="1"/>
  <c r="E36" i="19" s="1"/>
  <c r="F1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4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11" i="12" l="1"/>
  <c r="C31" i="8" s="1"/>
  <c r="E31" i="8" s="1"/>
  <c r="F8" i="2" l="1"/>
  <c r="F8" i="7"/>
  <c r="F18" i="7" s="1"/>
  <c r="F14" i="2" l="1"/>
  <c r="C9" i="10" s="1"/>
  <c r="C15" i="11" l="1"/>
  <c r="C28" i="8" s="1"/>
  <c r="C14" i="4"/>
  <c r="C26" i="8" s="1"/>
  <c r="C26" i="3"/>
  <c r="C24" i="8" s="1"/>
  <c r="F20" i="7"/>
  <c r="C18" i="8" s="1"/>
  <c r="C20" i="3"/>
  <c r="C23" i="8" s="1"/>
  <c r="C9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<sst xmlns="http://schemas.openxmlformats.org/spreadsheetml/2006/main" count="386" uniqueCount="204">
  <si>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</si>
  <si>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</si>
  <si>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</si>
  <si>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</si>
  <si>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</si>
  <si>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</si>
  <si>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</si>
  <si>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</si>
  <si>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</si>
  <si>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</si>
  <si>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</si>
  <si>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</si>
  <si>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</si>
  <si>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</si>
  <si>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</si>
  <si>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</si>
  <si>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</si>
  <si>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</si>
  <si>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</si>
  <si>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</si>
  <si>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</si>
  <si>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</si>
  <si>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</si>
  <si>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</si>
  <si>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</si>
  <si>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</si>
  <si>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</si>
  <si>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</si>
  <si>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</si>
  <si>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</si>
  <si>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</si>
  <si>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</si>
  <si>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</si>
  <si>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</si>
  <si>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</si>
  <si>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</si>
  <si>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</si>
  <si>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</si>
  <si>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</si>
  <si>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</si>
  <si>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</si>
  <si>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</si>
  <si>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</si>
  <si>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</si>
  <si>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</si>
  <si>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</si>
  <si>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</si>
  <si>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</si>
  <si>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</si>
  <si>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</si>
  <si>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</si>
  <si>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</si>
  <si>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</si>
  <si>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</si>
  <si>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</si>
  <si>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</si>
  <si>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</si>
  <si>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</si>
  <si>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</si>
  <si>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</si>
  <si>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</si>
  <si>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</si>
  <si>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</si>
  <si>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</si>
  <si>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</si>
  <si>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</si>
  <si>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</si>
  <si>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</si>
  <si>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</si>
  <si>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</si>
  <si>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</si>
  <si>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</si>
  <si>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</si>
  <si>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</si>
  <si>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</si>
  <si>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</si>
  <si>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</si>
  <si>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</si>
  <si>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</si>
  <si>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</si>
  <si>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</si>
  <si>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</si>
  <si>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</si>
  <si>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</si>
  <si>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</si>
  <si>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</si>
  <si>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</si>
  <si>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</si>
  <si>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</si>
  <si>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</si>
  <si>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</si>
  <si>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</si>
  <si>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</si>
  <si>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</si>
  <si>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</si>
  <si>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</si>
  <si>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</si>
  <si>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</si>
  <si>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</si>
  <si>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</si>
  <si>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</si>
  <si>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</si>
  <si>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</si>
  <si>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</si>
  <si>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</si>
  <si>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</si>
  <si>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</si>
  <si>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</si>
  <si>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</si>
  <si>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</si>
  <si>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</si>
  <si>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</si>
  <si>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</si>
  <si>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</si>
  <si>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</si>
  <si>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</si>
  <si>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</si>
  <si>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</si>
  <si>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</si>
  <si>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</si>
  <si>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</si>
  <si>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</si>
  <si>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</si>
  <si>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</si>
  <si>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</si>
  <si>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</si>
  <si>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</si>
  <si>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</si>
  <si>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</si>
  <si>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</si>
  <si>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</si>
  <si>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</si>
  <si>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</si>
  <si>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</si>
  <si>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</si>
  <si>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</si>
  <si>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</si>
  <si>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</si>
  <si>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</si>
  <si>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</si>
  <si>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</si>
  <si>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</si>
  <si>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</si>
  <si>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</si>
  <si>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</si>
  <si>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</si>
  <si>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</si>
  <si>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</si>
  <si>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</si>
  <si>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</si>
  <si>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</si>
  <si>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</si>
  <si>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</si>
  <si>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</si>
  <si>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</si>
  <si>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</si>
  <si>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</si>
  <si>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</si>
  <si>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</si>
  <si>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</si>
  <si>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</si>
  <si>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</si>
  <si>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</si>
  <si>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</si>
  <si>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</si>
  <si>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</si>
  <si>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</si>
  <si>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</si>
  <si>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</si>
  <si>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</si>
  <si>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</si>
  <si>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</si>
  <si>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</si>
  <si>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</si>
  <si>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</si>
  <si>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</si>
  <si>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</si>
  <si>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</si>
  <si>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</si>
  <si>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</si>
  <si>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</si>
  <si>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</si>
  <si>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</si>
  <si>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5</t>
  </si>
  <si>
    <t xml:space="preserve">Afregningsmålere, mekaniske </t>
  </si>
  <si>
    <t>8</t>
  </si>
  <si>
    <t>Elanlæg - vandværk</t>
  </si>
  <si>
    <t>25</t>
  </si>
  <si>
    <t>Råvandsstation komplet montering og boringshus/tørbrønd</t>
  </si>
  <si>
    <t>15</t>
  </si>
  <si>
    <t>IT udstyr</t>
  </si>
  <si>
    <t>Afregningsmålere, elektroniske &gt; Ø110 mm</t>
  </si>
  <si>
    <t>Filteranlæg, åbne filtre, enkelt filtrering, Mek./EL</t>
  </si>
  <si>
    <t>Ø110 mm &lt; Ledningsnet ≤ Ø 250 mm</t>
  </si>
  <si>
    <t>Ø 50mm &lt; Ledningsnet ≤ Ø110 mm</t>
  </si>
  <si>
    <t>Afregningsmålere, elektroniske ≤ Ø 110mm (Qn 10)</t>
  </si>
  <si>
    <t>Sikring, avanceret (hegne, porte og overvågningssystemer), Mek./EL</t>
  </si>
  <si>
    <t>Ventiler på Ø 50mm &lt; Ledningsnet ≤ Ø110 mm</t>
  </si>
  <si>
    <t>Ejendomsskatter</t>
  </si>
  <si>
    <t>Tillæg for afgift for ledningsført vand i 2016</t>
  </si>
  <si>
    <t>Afgift for ledningsført vand</t>
  </si>
  <si>
    <t>Padborg Vandværk A.m.b.a</t>
  </si>
  <si>
    <t>V149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</si>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</sst>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topLeftCell="A4" zoomScaleNormal="90" workbookViewId="0">
      <selection activeCell="D23" sqref="D23:F23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Padborg Vandværk A.m.b.a</v>
      </c>
      <c r="B1" s="56"/>
      <c r="C1" s="56"/>
      <c r="D1" s="56"/>
      <c r="E1" s="56"/>
    </row>
    <row r="2" spans="1:5" x14ac:dyDescent="0.25">
      <c r="A2" s="220" t="str">
        <f>'1. Forside'!A2</f>
        <v>V149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topLeftCell="B1" zoomScaleNormal="90" workbookViewId="0">
      <selection activeCell="C9" sqref="C9"/>
    </sheetView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Padborg Vandværk A.m.b.a</v>
      </c>
      <c r="B1" s="26"/>
      <c r="C1" s="26"/>
      <c r="D1" s="26"/>
      <c r="E1" s="26"/>
    </row>
    <row r="2" spans="1:5" x14ac:dyDescent="0.25">
      <c r="A2" s="221" t="str">
        <f>'1. Forside'!A2</f>
        <v>V149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f>12000+3898</f>
        <v>15898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-15898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16112.69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-42000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58112.69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topLeftCell="B1" zoomScaleNormal="90" workbookViewId="0">
      <selection activeCell="C3" sqref="C3"/>
    </sheetView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Padborg Vandværk A.m.b.a</v>
      </c>
      <c r="B1" s="26"/>
      <c r="C1" s="26"/>
      <c r="D1" s="26"/>
      <c r="E1" s="26"/>
    </row>
    <row r="2" spans="1:5" x14ac:dyDescent="0.25">
      <c r="A2" s="221" t="str">
        <f>'1. Forside'!A2</f>
        <v>V149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-2780784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-1466922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C7-C8-18346</f>
        <v>-1332208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-266441.59999999998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DFE9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Padborg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8991646.0182451792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2985510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152528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57614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78933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3274585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308560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308560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-1026573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-1026573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2556572</v>
      </c>
      <c r="D27" s="79" t="s">
        <v>0</v>
      </c>
      <c r="E27" s="10">
        <f>IF(C27&lt;0,0,-C27)</f>
        <v>-2556572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237481</v>
      </c>
      <c r="D31" s="79" t="s">
        <v>0</v>
      </c>
      <c r="E31" s="10">
        <f>-C31</f>
        <v>-237481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6197593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6197593</v>
      </c>
      <c r="D36" s="79" t="s">
        <v>0</v>
      </c>
      <c r="E36" s="10">
        <f>-C36</f>
        <v>-6197593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1.8245179206132889E-2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Padborg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117904</v>
      </c>
      <c r="D7" s="222" t="s">
        <v>0</v>
      </c>
      <c r="E7" s="223">
        <v>22322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22322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117904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tabSelected="1" view="pageLayout" topLeftCell="A4" zoomScale="70" zoomScaleNormal="90" zoomScalePageLayoutView="70" workbookViewId="0">
      <selection activeCell="A32" sqref="A32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Padborg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2453840.95280807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-9324.5956206706651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-65579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2378937.3571873992</v>
      </c>
      <c r="D13" s="79" t="s">
        <v>0</v>
      </c>
      <c r="E13" s="6">
        <f>C13</f>
        <v>2378937.3571873992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2846893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investeringer'!F16</f>
        <v>259147.34186666663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44805.440399999992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116000.00000000001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3266845.7822666666</v>
      </c>
      <c r="D19" s="79" t="s">
        <v>0</v>
      </c>
      <c r="E19" s="8">
        <f>C19</f>
        <v>3266845.7822666666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3242877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-286901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-15898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58112.69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3072690.69</v>
      </c>
      <c r="D29" s="79" t="s">
        <v>0</v>
      </c>
      <c r="E29" s="6">
        <f>C29</f>
        <v>3072690.69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-266441.59999999998</v>
      </c>
      <c r="D31" s="79" t="s">
        <v>0</v>
      </c>
      <c r="E31" s="10">
        <f>C31</f>
        <v>-266441.59999999998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1.8245179206132889E-2</v>
      </c>
      <c r="D33" s="79" t="s">
        <v>0</v>
      </c>
      <c r="E33" s="12">
        <f>C33</f>
        <v>1.8245179206132889E-2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8452032.2476992458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584688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14.455628040423688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8.9092905065594739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DFE9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>
      <selection activeCell="C22" sqref="C22"/>
    </sheetView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f>2411218.95280807+42622</f>
        <v>2453840.95280807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2453840.95280807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2453840.95280807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-9324.5956206706651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2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>
      <selection activeCell="C20" sqref="C20"/>
    </sheetView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1801364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2444516.3571873992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2453840.95280807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262316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65579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2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143415938.14869827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2846893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2846893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Padborg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404367.5</v>
      </c>
      <c r="F8" s="34">
        <f t="shared" ref="F8" si="0">E8/D8</f>
        <v>5391.5666666666666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 t="s">
        <v>181</v>
      </c>
      <c r="D9" s="31" t="s">
        <v>183</v>
      </c>
      <c r="E9" s="32">
        <v>56076.5</v>
      </c>
      <c r="F9" s="34">
        <f t="shared" ref="F9:F13" si="1">E9/D9</f>
        <v>11215.3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11399.24</v>
      </c>
      <c r="F10" s="34">
        <f t="shared" si="1"/>
        <v>1424.905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123862.85</v>
      </c>
      <c r="F11" s="34">
        <f t="shared" si="1"/>
        <v>4954.5140000000001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211557.13</v>
      </c>
      <c r="F12" s="34">
        <f t="shared" si="1"/>
        <v>8462.2852000000003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181</v>
      </c>
      <c r="D13" s="31" t="s">
        <v>189</v>
      </c>
      <c r="E13" s="32">
        <v>219309.74</v>
      </c>
      <c r="F13" s="34">
        <f t="shared" si="1"/>
        <v>14620.649333333333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46069.220199999996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213078.12166666664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259147.34186666663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Padborg Vandværk A.m.b.a</v>
      </c>
      <c r="B1" s="162"/>
      <c r="C1" s="162"/>
      <c r="D1" s="162"/>
      <c r="E1" s="162"/>
    </row>
    <row r="2" spans="1:5" x14ac:dyDescent="0.25">
      <c r="A2" s="1" t="str">
        <f>'1. Forside'!A2</f>
        <v>V149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25133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22200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46069.220199999996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44805.440399999992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Padborg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10</v>
      </c>
      <c r="E8" s="32">
        <v>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25</v>
      </c>
      <c r="E9" s="32">
        <v>100000</v>
      </c>
      <c r="F9" s="45">
        <f t="shared" ref="F9:F17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75</v>
      </c>
      <c r="E10" s="32">
        <v>100000</v>
      </c>
      <c r="F10" s="45">
        <f t="shared" si="0"/>
        <v>1333.3333333333333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2015</v>
      </c>
      <c r="D11" s="31">
        <v>75</v>
      </c>
      <c r="E11" s="32">
        <v>100000</v>
      </c>
      <c r="F11" s="45">
        <f t="shared" si="0"/>
        <v>1333.3333333333333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75</v>
      </c>
      <c r="E12" s="32">
        <v>100000</v>
      </c>
      <c r="F12" s="45">
        <f t="shared" si="0"/>
        <v>1333.3333333333333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>
        <v>2016</v>
      </c>
      <c r="D13" s="31">
        <v>10</v>
      </c>
      <c r="E13" s="32">
        <v>500000</v>
      </c>
      <c r="F13" s="45">
        <f t="shared" si="0"/>
        <v>50000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2016</v>
      </c>
      <c r="D14" s="31">
        <v>25</v>
      </c>
      <c r="E14" s="32">
        <v>100000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>
        <v>2016</v>
      </c>
      <c r="D15" s="31">
        <v>75</v>
      </c>
      <c r="E15" s="32">
        <v>100000</v>
      </c>
      <c r="F15" s="45">
        <f t="shared" si="0"/>
        <v>1333.3333333333333</v>
      </c>
      <c r="G15" s="35" t="s">
        <v>0</v>
      </c>
      <c r="H15" s="26"/>
    </row>
    <row r="16" spans="1:8" s="148" customFormat="1" x14ac:dyDescent="0.25">
      <c r="A16" s="26"/>
      <c r="B16" s="29" t="s">
        <v>180</v>
      </c>
      <c r="C16" s="30">
        <v>2016</v>
      </c>
      <c r="D16" s="31">
        <v>75</v>
      </c>
      <c r="E16" s="32">
        <v>100000</v>
      </c>
      <c r="F16" s="45">
        <f t="shared" si="0"/>
        <v>1333.3333333333333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>
        <v>2016</v>
      </c>
      <c r="D17" s="31">
        <v>75</v>
      </c>
      <c r="E17" s="32">
        <v>100000</v>
      </c>
      <c r="F17" s="45">
        <f t="shared" si="0"/>
        <v>1333.3333333333333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58000.000000000007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58000.000000000007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116000.00000000001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="85" zoomScaleNormal="90" zoomScalePageLayoutView="85" workbookViewId="0">
      <selection activeCell="B22" sqref="B22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Padborg Vandværk A.m.b.a</v>
      </c>
      <c r="B1" s="56"/>
      <c r="C1" s="56"/>
      <c r="D1" s="176"/>
      <c r="E1" s="56"/>
    </row>
    <row r="2" spans="1:5" x14ac:dyDescent="0.25">
      <c r="A2" s="220" t="str">
        <f>'1. Forside'!A2</f>
        <v>V149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10000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199</v>
      </c>
      <c r="C12" s="178"/>
      <c r="D12" s="179"/>
      <c r="E12" s="56"/>
    </row>
    <row r="13" spans="1:5" x14ac:dyDescent="0.25">
      <c r="A13" s="56"/>
      <c r="B13" s="53" t="s">
        <v>200</v>
      </c>
      <c r="C13" s="180">
        <f>3200000+42877</f>
        <v>3242877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3242877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2998599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3285500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-286901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DFE9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Nikos Vourexacis (KFST)</cp:lastModifiedBy>
  <cp:lastPrinted>2015-05-11T13:46:52Z</cp:lastPrinted>
  <dcterms:created xsi:type="dcterms:W3CDTF">2014-01-17T08:54:17Z</dcterms:created>
  <dcterms:modified xsi:type="dcterms:W3CDTF">2017-09-14T15:27:55Z</dcterms:modified>
</cp:coreProperties>
</file>