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G11" i="10" l="1"/>
  <c r="K12" i="22"/>
  <c r="K11" i="22"/>
  <c r="K10" i="22"/>
  <c r="F18" i="20"/>
  <c r="F19" i="20" s="1"/>
  <c r="G19" i="19" l="1"/>
  <c r="G20" i="19" s="1"/>
  <c r="E14" i="22" s="1"/>
  <c r="G14" i="22" s="1"/>
  <c r="I14" i="22" s="1"/>
  <c r="K14" i="22" l="1"/>
  <c r="K19" i="22" s="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l="1"/>
  <c r="G17" i="22" s="1"/>
  <c r="E20" i="22" l="1"/>
  <c r="E19" i="22"/>
  <c r="E21" i="22" s="1"/>
  <c r="I17" i="22"/>
  <c r="G20" i="22"/>
  <c r="G19" i="22"/>
  <c r="G12" i="7"/>
  <c r="G21" i="22" l="1"/>
  <c r="I20" i="22"/>
  <c r="K17" i="22"/>
  <c r="I19" i="22"/>
  <c r="I21" i="22" s="1"/>
  <c r="E15" i="13"/>
  <c r="F11" i="11"/>
  <c r="F15" i="11"/>
  <c r="G30" i="13" l="1"/>
  <c r="E35" i="13" l="1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<sst xmlns="http://schemas.openxmlformats.org/spreadsheetml/2006/main" count="328" uniqueCount="148">
  <si>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</si>
  <si>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</si>
  <si>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</si>
  <si>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</si>
  <si>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</si>
  <si>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</si>
  <si>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</si>
  <si>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</si>
  <si>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</si>
  <si>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</si>
  <si>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</si>
  <si>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</si>
  <si>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</si>
  <si>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</si>
  <si>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</si>
  <si>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</si>
  <si>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</si>
  <si>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</si>
  <si>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</si>
  <si>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</si>
  <si>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</si>
  <si>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</si>
  <si>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</si>
  <si>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</si>
  <si>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</si>
  <si>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</si>
  <si>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</si>
  <si>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</si>
  <si>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</si>
  <si>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</si>
  <si>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</si>
  <si>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</si>
  <si>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</si>
  <si>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</si>
  <si>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</si>
  <si>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</si>
  <si>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</si>
  <si>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</si>
  <si>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</si>
  <si>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</si>
  <si>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</si>
  <si>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</si>
  <si>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</si>
  <si>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</si>
  <si>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</si>
  <si>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</si>
  <si>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</si>
  <si>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</si>
  <si>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</si>
  <si>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</si>
  <si>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</si>
  <si>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</si>
  <si>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</si>
  <si>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</si>
  <si>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</si>
  <si>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</si>
  <si>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</si>
  <si>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</si>
  <si>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</si>
  <si>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</si>
  <si>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</si>
  <si>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</si>
  <si>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</si>
  <si>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</si>
  <si>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</si>
  <si>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</si>
  <si>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</si>
  <si>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</si>
  <si>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</si>
  <si>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</si>
  <si>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</si>
  <si>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</si>
  <si>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</si>
  <si>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</si>
  <si>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</si>
  <si>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</si>
  <si>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</si>
  <si>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</si>
  <si>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</si>
  <si>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</si>
  <si>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</si>
  <si>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</si>
  <si>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</si>
  <si>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</si>
  <si>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</si>
  <si>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</si>
  <si>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</si>
  <si>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</si>
  <si>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</si>
  <si>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</si>
  <si>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</si>
  <si>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</si>
  <si>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</si>
  <si>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</si>
  <si>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</si>
  <si>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</si>
  <si>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</si>
  <si>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</si>
  <si>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</si>
  <si>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</si>
  <si>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</si>
  <si>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</si>
  <si>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</si>
  <si>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</si>
  <si>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</si>
  <si>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</si>
  <si>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</si>
  <si>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</si>
  <si>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</si>
  <si>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</si>
  <si>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</si>
  <si>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</si>
  <si>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</si>
  <si>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</si>
  <si>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</si>
  <si>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</si>
  <si>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</si>
  <si>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Strømpeforing Ø 200 mm &lt; Ledningsnet ≤ Ø 500 mm</t>
  </si>
  <si>
    <t>SRO(Software)</t>
  </si>
  <si>
    <t>Software (Generalt)</t>
  </si>
  <si>
    <t>Kælder (&lt; 7 m2)</t>
  </si>
  <si>
    <t>Ø 200 mm &lt; Ledningsnet ≤ Ø 500 mm</t>
  </si>
  <si>
    <t>Brønde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</si>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</sst>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143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24055576.244384639</v>
      </c>
      <c r="F9" s="13" t="s">
        <v>4</v>
      </c>
      <c r="G9" s="48">
        <v>24050815.024622299</v>
      </c>
      <c r="H9" s="13" t="s">
        <v>4</v>
      </c>
      <c r="I9" s="48">
        <v>24047394.472286176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5417657.8688405631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14099565.291866124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6276080.3432168914</v>
      </c>
      <c r="L12" s="8" t="s">
        <v>4</v>
      </c>
      <c r="M12" s="2"/>
    </row>
    <row r="13" spans="1:13" x14ac:dyDescent="0.25">
      <c r="A13" s="2"/>
      <c r="B13" s="44" t="s">
        <v>147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-1243895.8752867079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omk.'!G20</f>
        <v>-908925.58435800043</v>
      </c>
      <c r="F14" s="8" t="s">
        <v>4</v>
      </c>
      <c r="G14" s="9">
        <f>E14*(1+$E$25/100)</f>
        <v>-924831.78208426549</v>
      </c>
      <c r="H14" s="8" t="s">
        <v>4</v>
      </c>
      <c r="I14" s="9">
        <f>G14*(1+$E$25/100)</f>
        <v>-941016.33827074023</v>
      </c>
      <c r="J14" s="8" t="s">
        <v>4</v>
      </c>
      <c r="K14" s="51">
        <f>I14*(1+$E$25/100)</f>
        <v>-957484.12419047824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-690081.24340000004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2120780.9635207802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-15906.197726265009</v>
      </c>
      <c r="F19" s="8" t="s">
        <v>4</v>
      </c>
      <c r="G19" s="42">
        <f>(G17+G14)*($E$25/100)</f>
        <v>-16184.556186474647</v>
      </c>
      <c r="H19" s="8" t="s">
        <v>4</v>
      </c>
      <c r="I19" s="42">
        <f>(I17+I14)*($E$25/100)</f>
        <v>-16467.785919737955</v>
      </c>
      <c r="J19" s="8" t="s">
        <v>4</v>
      </c>
      <c r="K19" s="42">
        <f>SUM(K10:K14,K17:K18)*($E$25/100)</f>
        <v>412858.66132781189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-316082.87871955213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23130744.462300375</v>
      </c>
      <c r="F21" s="38" t="s">
        <v>4</v>
      </c>
      <c r="G21" s="49">
        <f>SUM(G9:G20)</f>
        <v>23109798.68635156</v>
      </c>
      <c r="H21" s="38" t="s">
        <v>4</v>
      </c>
      <c r="I21" s="49">
        <f>SUM(I9:I20)</f>
        <v>23089910.3480957</v>
      </c>
      <c r="J21" s="38" t="s">
        <v>4</v>
      </c>
      <c r="K21" s="52">
        <f>SUM(K9:K20)</f>
        <v>25119399.007175431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5142902.8637429578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13384509.777578037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5957790.682178814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24485203.32349981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0</v>
      </c>
      <c r="F11" s="17" t="s">
        <v>4</v>
      </c>
      <c r="G11" s="21">
        <v>185718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0</v>
      </c>
      <c r="F12" s="17" t="s">
        <v>4</v>
      </c>
      <c r="G12" s="21">
        <v>913121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32399.4126</v>
      </c>
      <c r="F13" s="17" t="s">
        <v>4</v>
      </c>
      <c r="G13" s="21">
        <v>9322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5087817.5449999999</v>
      </c>
      <c r="F16" s="17" t="s">
        <v>4</v>
      </c>
      <c r="G16" s="21">
        <v>3881622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ht="29.25" customHeight="1" x14ac:dyDescent="0.25">
      <c r="A18" s="2"/>
      <c r="B18" s="97" t="s">
        <v>131</v>
      </c>
      <c r="C18" s="97"/>
      <c r="D18" s="97"/>
      <c r="E18" s="55">
        <v>762859</v>
      </c>
      <c r="F18" s="17" t="s">
        <v>4</v>
      </c>
      <c r="G18" s="21">
        <v>0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-893292.95760000031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ØR18-21'!E25/100)</f>
        <v>-908925.58435800043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-5057752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-5057751.9000000004</v>
      </c>
      <c r="H10" s="17" t="s">
        <v>4</v>
      </c>
      <c r="I10" s="2"/>
    </row>
    <row r="11" spans="1:9" x14ac:dyDescent="0.25">
      <c r="A11" s="2"/>
      <c r="B11" s="98" t="s">
        <v>39</v>
      </c>
      <c r="C11" s="99"/>
      <c r="D11" s="99"/>
      <c r="E11" s="99"/>
      <c r="F11" s="100"/>
      <c r="G11" s="56">
        <f>G9-G10</f>
        <v>-9.999999962747097E-2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1" t="s">
        <v>3</v>
      </c>
      <c r="G9" s="101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50</v>
      </c>
      <c r="E10" s="21">
        <v>2688617.67</v>
      </c>
      <c r="F10" s="9">
        <f>E10/D10</f>
        <v>53772.3534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5</v>
      </c>
      <c r="E11" s="21">
        <v>26401.14</v>
      </c>
      <c r="F11" s="9">
        <f t="shared" ref="F11:F15" si="0">E11/D11</f>
        <v>5280.2280000000001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</v>
      </c>
      <c r="E12" s="21">
        <v>273956.94</v>
      </c>
      <c r="F12" s="9">
        <f t="shared" si="0"/>
        <v>54791.387999999999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412018.51</v>
      </c>
      <c r="F13" s="9">
        <f t="shared" si="0"/>
        <v>5493.5801333333338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6212990.5099999998</v>
      </c>
      <c r="F14" s="9">
        <f t="shared" si="0"/>
        <v>82839.873466666657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1247275.02</v>
      </c>
      <c r="F15" s="9">
        <f t="shared" si="0"/>
        <v>16630.333600000002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218807.75660000002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4810418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4551000</v>
      </c>
      <c r="H10" s="17" t="s">
        <v>4</v>
      </c>
      <c r="I10" s="2"/>
    </row>
    <row r="11" spans="1:9" x14ac:dyDescent="0.25">
      <c r="A11" s="2"/>
      <c r="B11" s="91" t="s">
        <v>139</v>
      </c>
      <c r="C11" s="92"/>
      <c r="D11" s="92"/>
      <c r="E11" s="92"/>
      <c r="F11" s="93"/>
      <c r="G11" s="15">
        <f>G9-G10</f>
        <v>259418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260721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150000</v>
      </c>
      <c r="H16" s="17" t="s">
        <v>4</v>
      </c>
      <c r="I16" s="2"/>
    </row>
    <row r="17" spans="1:9" x14ac:dyDescent="0.25">
      <c r="A17" s="2"/>
      <c r="B17" s="91" t="s">
        <v>140</v>
      </c>
      <c r="C17" s="92"/>
      <c r="D17" s="92"/>
      <c r="E17" s="92"/>
      <c r="F17" s="93"/>
      <c r="G17" s="15">
        <f>G15-G16</f>
        <v>110721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811391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835400</v>
      </c>
      <c r="H22" s="17" t="s">
        <v>4</v>
      </c>
      <c r="I22" s="2"/>
    </row>
    <row r="23" spans="1:9" x14ac:dyDescent="0.25">
      <c r="A23" s="2"/>
      <c r="B23" s="91" t="s">
        <v>141</v>
      </c>
      <c r="C23" s="92"/>
      <c r="D23" s="92"/>
      <c r="E23" s="92"/>
      <c r="F23" s="93"/>
      <c r="G23" s="15">
        <f>G21-G22</f>
        <v>-24009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142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2" t="s">
        <v>59</v>
      </c>
      <c r="C27" s="103"/>
      <c r="D27" s="103"/>
      <c r="E27" s="103"/>
      <c r="F27" s="104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765769</v>
      </c>
      <c r="H28" s="17" t="s">
        <v>4</v>
      </c>
      <c r="I28" s="2"/>
    </row>
    <row r="29" spans="1:9" ht="15" customHeight="1" x14ac:dyDescent="0.25">
      <c r="A29" s="2"/>
      <c r="B29" s="88" t="s">
        <v>142</v>
      </c>
      <c r="C29" s="89"/>
      <c r="D29" s="89"/>
      <c r="E29" s="89"/>
      <c r="F29" s="90"/>
      <c r="G29" s="15">
        <f>G27-G28</f>
        <v>-765769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2016'!F16</f>
        <v>218807.75660000002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489250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-270442.24339999998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24114298.96352078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9874347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1672768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-485560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600270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17</v>
      </c>
      <c r="C15" s="106"/>
      <c r="D15" s="107"/>
      <c r="E15" s="12">
        <f>SUM(E11:E14)</f>
        <v>11661825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21</v>
      </c>
      <c r="C19" s="106"/>
      <c r="D19" s="107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22</v>
      </c>
      <c r="C20" s="103"/>
      <c r="D20" s="104"/>
      <c r="E20" s="21">
        <v>-2841383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23</v>
      </c>
      <c r="C21" s="103"/>
      <c r="D21" s="104"/>
      <c r="E21" s="21">
        <v>-8820441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26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27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28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29</v>
      </c>
      <c r="C27" s="106"/>
      <c r="D27" s="107"/>
      <c r="E27" s="12">
        <f>SUM(E20:E26)</f>
        <v>-11661824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30</v>
      </c>
      <c r="C28" s="106"/>
      <c r="D28" s="107"/>
      <c r="E28" s="12">
        <f>E15+E19+E27</f>
        <v>1</v>
      </c>
      <c r="F28" s="25" t="s">
        <v>4</v>
      </c>
      <c r="G28" s="1">
        <f>IF(E28&lt;0,0,-E28)</f>
        <v>-1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70</v>
      </c>
      <c r="C30" s="106"/>
      <c r="D30" s="107"/>
      <c r="E30" s="20">
        <v>1353265</v>
      </c>
      <c r="F30" s="25" t="s">
        <v>4</v>
      </c>
      <c r="G30" s="12">
        <f>-$E$30</f>
        <v>-1353265</v>
      </c>
      <c r="H30" s="25" t="s">
        <v>4</v>
      </c>
      <c r="I30" s="2"/>
    </row>
    <row r="31" spans="1:9" x14ac:dyDescent="0.25">
      <c r="A31" s="2"/>
      <c r="B31" s="108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45</v>
      </c>
      <c r="C32" s="103"/>
      <c r="D32" s="104"/>
      <c r="E32" s="21">
        <v>20092077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133626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32</v>
      </c>
      <c r="C34" s="103"/>
      <c r="D34" s="104"/>
      <c r="E34" s="21">
        <v>414549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33</v>
      </c>
      <c r="C35" s="106"/>
      <c r="D35" s="107"/>
      <c r="E35" s="12">
        <f>SUM(E32:E34)</f>
        <v>20640252</v>
      </c>
      <c r="F35" s="25" t="s">
        <v>4</v>
      </c>
      <c r="G35" s="12">
        <f>-E35</f>
        <v>-20640252</v>
      </c>
      <c r="H35" s="25" t="s">
        <v>4</v>
      </c>
      <c r="I35" s="2"/>
    </row>
    <row r="36" spans="1:9" x14ac:dyDescent="0.25">
      <c r="A36" s="2"/>
      <c r="B36" s="91" t="s">
        <v>137</v>
      </c>
      <c r="C36" s="92"/>
      <c r="D36" s="92"/>
      <c r="E36" s="92"/>
      <c r="F36" s="93"/>
      <c r="G36" s="15">
        <f>$G$9+$G$28+$G$30+$G$35</f>
        <v>2120780.9635207802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136</v>
      </c>
      <c r="C10" s="110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146</v>
      </c>
      <c r="C16" s="86"/>
      <c r="D16" s="86"/>
      <c r="E16" s="87"/>
      <c r="F16" s="101" t="s">
        <v>132</v>
      </c>
      <c r="G16" s="101"/>
      <c r="H16" s="2"/>
    </row>
    <row r="17" spans="1:8" x14ac:dyDescent="0.25">
      <c r="A17" s="2"/>
      <c r="B17" s="79" t="s">
        <v>144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134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2017-09-13T12:52:44Z</dcterms:modified>
</cp:coreProperties>
</file>