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D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6" i="16"/>
  <c r="C5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<sst xmlns="http://schemas.openxmlformats.org/spreadsheetml/2006/main" count="109" uniqueCount="74">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</sst>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1092891.4741315907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37128.366175999996</v>
      </c>
      <c r="C4" t="s">
        <v>11</v>
      </c>
    </row>
    <row r="5" spans="1:3" s="26" customFormat="1" x14ac:dyDescent="0.25">
      <c r="A5" s="3" t="s">
        <v>12</v>
      </c>
      <c r="B5" s="48">
        <f>SUM(B2:B4)</f>
        <v>1130019.8403075908</v>
      </c>
      <c r="C5" s="62" t="s">
        <v>11</v>
      </c>
    </row>
    <row r="6" spans="1:3" x14ac:dyDescent="0.25">
      <c r="A6" s="47" t="s">
        <v>0</v>
      </c>
      <c r="B6" s="38">
        <f>Investeringer!E3</f>
        <v>1303686.3329294398</v>
      </c>
      <c r="C6" s="23" t="s">
        <v>11</v>
      </c>
    </row>
    <row r="7" spans="1:3" x14ac:dyDescent="0.25">
      <c r="A7" s="4" t="s">
        <v>1</v>
      </c>
      <c r="B7" s="35">
        <f>Investeringer!F3</f>
        <v>487504.56006162398</v>
      </c>
      <c r="C7" t="s">
        <v>11</v>
      </c>
    </row>
    <row r="8" spans="1:3" x14ac:dyDescent="0.25">
      <c r="A8" s="4" t="s">
        <v>2</v>
      </c>
      <c r="B8" s="35">
        <f>Investeringer!G3</f>
        <v>32044.596131968145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44665</v>
      </c>
      <c r="C9" t="s">
        <v>11</v>
      </c>
    </row>
    <row r="10" spans="1:3" s="22" customFormat="1" x14ac:dyDescent="0.25">
      <c r="A10" s="3" t="s">
        <v>47</v>
      </c>
      <c r="B10" s="48">
        <f>SUM(B6:B9)</f>
        <v>1867900.489123032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2312502</v>
      </c>
      <c r="C11" t="s">
        <v>11</v>
      </c>
    </row>
    <row r="12" spans="1:3" s="22" customFormat="1" x14ac:dyDescent="0.25">
      <c r="A12" s="3" t="s">
        <v>67</v>
      </c>
      <c r="B12" s="48">
        <f>SUM(B11:B11)</f>
        <v>2312502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5310422.329430623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5357428.8071809364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1261670</v>
      </c>
      <c r="C2" s="49">
        <v>0</v>
      </c>
      <c r="D2" s="49">
        <f>B2+C2</f>
        <v>1261670</v>
      </c>
      <c r="E2" s="50">
        <f>D2</f>
        <v>1261670</v>
      </c>
      <c r="F2" s="49">
        <v>1092891.4741315907</v>
      </c>
      <c r="G2" s="49">
        <v>0</v>
      </c>
      <c r="H2" s="49">
        <f>F2-G2</f>
        <v>1092891.4741315907</v>
      </c>
      <c r="I2" s="49">
        <f>AVERAGEIF(E2:E4,"&lt;&gt;0")</f>
        <v>1147101.6780586669</v>
      </c>
      <c r="J2" s="49">
        <v>1013464.3081738241</v>
      </c>
      <c r="K2" s="39">
        <f>IF(H2&gt;I2,IF(I2&gt;J2,I2,J2),H2)</f>
        <v>1092891.4741315907</v>
      </c>
    </row>
    <row r="3" spans="1:11" s="23" customFormat="1" x14ac:dyDescent="0.25">
      <c r="A3" s="28">
        <v>2014</v>
      </c>
      <c r="B3" s="49">
        <v>1096463</v>
      </c>
      <c r="C3" s="49"/>
      <c r="D3" s="49">
        <f t="shared" ref="D3:D4" si="0">B3+C3</f>
        <v>1096463</v>
      </c>
      <c r="E3" s="50">
        <f>D3*Pristalsregulering!C7</f>
        <v>1097340.1703999999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1065448</v>
      </c>
      <c r="C4" s="49"/>
      <c r="D4" s="49">
        <f t="shared" si="0"/>
        <v>1065448</v>
      </c>
      <c r="E4" s="50">
        <f>D4*Pristalsregulering!$C$6*Pristalsregulering!$C$7</f>
        <v>1082294.863776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3" width="0" hidden="1" customWidth="1"/>
    <col min="114" max="114" width="9.140625" hidden="1" customWidth="1"/>
    <col min="115" max="117" width="0" hidden="1" customWidth="1"/>
    <col min="118" max="118" width="9.140625" hidden="1" customWidth="1"/>
    <col min="119" max="225" width="0" hidden="1" customWidth="1"/>
    <col min="226" max="226" width="9.140625" hidden="1" customWidth="1"/>
    <col min="227" max="229" width="0" hidden="1" customWidth="1"/>
    <col min="230" max="230" width="9.140625" hidden="1" customWidth="1"/>
    <col min="231" max="337" width="0" hidden="1" customWidth="1"/>
    <col min="338" max="338" width="9.140625" hidden="1" customWidth="1"/>
    <col min="339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0</v>
      </c>
      <c r="E3" s="57">
        <f>SUM(D3:D3)</f>
        <v>0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33751</v>
      </c>
      <c r="C3" s="42">
        <v>13910</v>
      </c>
      <c r="D3" s="42">
        <v>0</v>
      </c>
      <c r="E3" s="41">
        <f>B3</f>
        <v>33751</v>
      </c>
      <c r="F3" s="42">
        <f t="shared" ref="F3:G3" si="0">C3</f>
        <v>13910</v>
      </c>
      <c r="G3" s="43">
        <f t="shared" si="0"/>
        <v>0</v>
      </c>
      <c r="H3" s="44">
        <f>IF(E3=0,0,AVERAGEIF(E3:E5,"&lt;&gt;0"))+IF(F3=0,0,AVERAGEIF(F3:F5,"&lt;&gt;0"))+IF(G3=0,0,AVERAGEIF(G3:G5,"&lt;&gt;0"))</f>
        <v>37128.366175999996</v>
      </c>
    </row>
    <row r="4" spans="1:8" x14ac:dyDescent="0.25">
      <c r="A4" s="31">
        <v>2014</v>
      </c>
      <c r="B4" s="41">
        <v>12250</v>
      </c>
      <c r="C4" s="42">
        <v>13925</v>
      </c>
      <c r="D4" s="42">
        <v>0</v>
      </c>
      <c r="E4" s="41">
        <f>B4*Pristalsregulering!$C$7</f>
        <v>12259.8</v>
      </c>
      <c r="F4" s="42">
        <f>C4*Pristalsregulering!$C$7</f>
        <v>13936.14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21654</v>
      </c>
      <c r="C5" s="42">
        <v>15290</v>
      </c>
      <c r="D5" s="42">
        <v>0</v>
      </c>
      <c r="E5" s="41">
        <f>B5*Pristalsregulering!$C$7*Pristalsregulering!$C$6</f>
        <v>21996.393047999998</v>
      </c>
      <c r="F5" s="42">
        <f>C5*Pristalsregulering!$C$7*Pristalsregulering!$C$6</f>
        <v>15531.765479999996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1197471.8216473258</v>
      </c>
      <c r="C3" s="38">
        <v>481751.71999999991</v>
      </c>
      <c r="D3" s="40">
        <v>31922.826666666664</v>
      </c>
      <c r="E3" s="35">
        <f>B3*Pristalsregulering!C2*Pristalsregulering!C3*Pristalsregulering!C4*Pristalsregulering!C5*Pristalsregulering!C6*Pristalsregulering!C7</f>
        <v>1303686.3329294398</v>
      </c>
      <c r="F3" s="35">
        <v>487504.56006162398</v>
      </c>
      <c r="G3" s="35">
        <f xml:space="preserve"> D3/Pristalsregulering!$C$8</f>
        <v>32044.596131968145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44665</v>
      </c>
      <c r="D3" s="38">
        <v>0</v>
      </c>
      <c r="E3" s="40">
        <v>0</v>
      </c>
      <c r="F3" s="38">
        <f>B3</f>
        <v>0</v>
      </c>
      <c r="G3" s="38">
        <f>C3</f>
        <v>44665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44665</v>
      </c>
      <c r="L3" s="43">
        <f>AVERAGE(H3:H5)+AVERAGE(I3:I5)</f>
        <v>0</v>
      </c>
      <c r="M3" s="44">
        <f>SUM(J3:L3)</f>
        <v>44665</v>
      </c>
      <c r="N3" s="23"/>
    </row>
    <row r="4" spans="1:14" x14ac:dyDescent="0.25">
      <c r="A4" s="28">
        <v>2014</v>
      </c>
      <c r="B4" s="45">
        <v>0</v>
      </c>
      <c r="C4" s="38">
        <v>26915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26936.531999999999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</v>
      </c>
      <c r="C2" s="42">
        <v>0</v>
      </c>
      <c r="D2" s="42">
        <v>0</v>
      </c>
      <c r="E2" s="42">
        <v>0</v>
      </c>
      <c r="F2" s="42">
        <v>493884</v>
      </c>
      <c r="G2" s="42">
        <v>1786096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2312502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2017-09-13T12:53:03Z</dcterms:modified>
</cp:coreProperties>
</file>