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s="1"/>
  <c r="F11" i="20" l="1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2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3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<sst xmlns="http://schemas.openxmlformats.org/spreadsheetml/2006/main" count="319" uniqueCount="144">
  <si>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</si>
  <si>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</si>
  <si>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</si>
  <si>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</si>
  <si>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</si>
  <si>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</si>
  <si>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</si>
  <si>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</si>
  <si>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</si>
  <si>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</si>
  <si>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</si>
  <si>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</si>
  <si>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</si>
  <si>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</si>
  <si>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</si>
  <si>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</si>
  <si>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</si>
  <si>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</si>
  <si>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</si>
  <si>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</si>
  <si>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</si>
  <si>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</si>
  <si>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</si>
  <si>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</si>
  <si>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</si>
  <si>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</si>
  <si>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</si>
  <si>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</si>
  <si>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</si>
  <si>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</si>
  <si>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</si>
  <si>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</si>
  <si>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</si>
  <si>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</si>
  <si>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</si>
  <si>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</si>
  <si>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</si>
  <si>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</si>
  <si>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</si>
  <si>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</si>
  <si>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</si>
  <si>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</si>
  <si>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</si>
  <si>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</si>
  <si>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</si>
  <si>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</si>
  <si>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</si>
  <si>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</si>
  <si>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</si>
  <si>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</si>
  <si>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</si>
  <si>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</si>
  <si>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</si>
  <si>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</si>
  <si>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</si>
  <si>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</si>
  <si>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</si>
  <si>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</si>
  <si>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</si>
  <si>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</si>
  <si>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</si>
  <si>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</si>
  <si>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</si>
  <si>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</si>
  <si>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</si>
  <si>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</si>
  <si>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</si>
  <si>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</si>
  <si>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</si>
  <si>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</si>
  <si>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</si>
  <si>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</si>
  <si>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</si>
  <si>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</si>
  <si>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</si>
  <si>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</si>
  <si>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</si>
  <si>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</si>
  <si>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</si>
  <si>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</si>
  <si>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</si>
  <si>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</si>
  <si>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</si>
  <si>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</si>
  <si>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</si>
  <si>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</si>
  <si>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</si>
  <si>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</si>
  <si>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</si>
  <si>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</si>
  <si>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</si>
  <si>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</si>
  <si>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</si>
  <si>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</si>
  <si>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</si>
  <si>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</si>
  <si>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</si>
  <si>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</si>
  <si>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</si>
  <si>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</si>
  <si>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</si>
  <si>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</si>
  <si>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</si>
  <si>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</si>
  <si>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</si>
  <si>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</si>
  <si>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</si>
  <si>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</si>
  <si>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</si>
  <si>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</si>
  <si>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</si>
  <si>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</si>
  <si>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</si>
  <si>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</si>
  <si>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</si>
  <si>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</si>
  <si>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</si>
  <si>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SRO-anlæg, vandværk</t>
  </si>
  <si>
    <t>Ø 50mm &lt; Ledningsnet ≤ Ø110 mm</t>
  </si>
  <si>
    <t>Afregningsmålere, elektroniske &gt;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</si>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</sst>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4170583.7380101914</v>
      </c>
      <c r="F9" s="13" t="s">
        <v>4</v>
      </c>
      <c r="G9" s="48">
        <v>4183063.8551557288</v>
      </c>
      <c r="H9" s="13" t="s">
        <v>4</v>
      </c>
      <c r="I9" s="48">
        <v>4195916.0044647511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1431206.7583031137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1588087.5205291996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2038118.2895303087</v>
      </c>
      <c r="L12" s="8" t="s">
        <v>4</v>
      </c>
      <c r="M12" s="2"/>
    </row>
    <row r="13" spans="1:13" x14ac:dyDescent="0.25">
      <c r="A13" s="2"/>
      <c r="B13" s="46" t="s">
        <v>143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-189571.25335725633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-188649.01362999977</v>
      </c>
      <c r="F14" s="8" t="s">
        <v>4</v>
      </c>
      <c r="G14" s="9">
        <f>E14*(1+$E$25/100)</f>
        <v>-191950.37136852476</v>
      </c>
      <c r="H14" s="8" t="s">
        <v>4</v>
      </c>
      <c r="I14" s="9">
        <f>G14*(1+$E$25/100)</f>
        <v>-195309.50286747396</v>
      </c>
      <c r="J14" s="8" t="s">
        <v>4</v>
      </c>
      <c r="K14" s="51">
        <f>I14*(1+$E$25/100)</f>
        <v>-198727.41916765476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-390655.52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-1438824.2178262901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-3301.3577385249964</v>
      </c>
      <c r="F19" s="8" t="s">
        <v>4</v>
      </c>
      <c r="G19" s="42">
        <f>(G17+G14)*($E$25/100)</f>
        <v>-3359.1314989491839</v>
      </c>
      <c r="H19" s="8" t="s">
        <v>4</v>
      </c>
      <c r="I19" s="42">
        <f>(I17+I14)*($E$25/100)</f>
        <v>-3417.9163001807947</v>
      </c>
      <c r="J19" s="8" t="s">
        <v>4</v>
      </c>
      <c r="K19" s="42">
        <f>SUM(K10:K14,K17:K18)*($E$25/100)</f>
        <v>81709.493177159951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-48947.134033154813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3978633.3666416663</v>
      </c>
      <c r="F21" s="38" t="s">
        <v>4</v>
      </c>
      <c r="G21" s="49">
        <f>SUM(G9:G20)</f>
        <v>3987754.352288255</v>
      </c>
      <c r="H21" s="38" t="s">
        <v>4</v>
      </c>
      <c r="I21" s="49">
        <f>SUM(I9:I20)</f>
        <v>3997188.5852970965</v>
      </c>
      <c r="J21" s="38" t="s">
        <v>4</v>
      </c>
      <c r="K21" s="52">
        <f>SUM(K9:K20)</f>
        <v>2872396.517155427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1358623.5074420818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1507548.1056451395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1934755.6899371999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4800927.3030244205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120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121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122</v>
      </c>
      <c r="C12" s="96"/>
      <c r="D12" s="96"/>
      <c r="E12" s="55">
        <v>175555.345</v>
      </c>
      <c r="F12" s="17" t="s">
        <v>4</v>
      </c>
      <c r="G12" s="21">
        <v>91752</v>
      </c>
      <c r="H12" s="17" t="s">
        <v>4</v>
      </c>
      <c r="I12" s="2"/>
    </row>
    <row r="13" spans="1:9" x14ac:dyDescent="0.25">
      <c r="A13" s="2"/>
      <c r="B13" s="95" t="s">
        <v>123</v>
      </c>
      <c r="C13" s="96"/>
      <c r="D13" s="96"/>
      <c r="E13" s="55">
        <v>32399.4126</v>
      </c>
      <c r="F13" s="17" t="s">
        <v>4</v>
      </c>
      <c r="G13" s="21">
        <v>4517</v>
      </c>
      <c r="H13" s="17" t="s">
        <v>4</v>
      </c>
      <c r="I13" s="2"/>
    </row>
    <row r="14" spans="1:9" x14ac:dyDescent="0.25">
      <c r="A14" s="2"/>
      <c r="B14" s="95" t="s">
        <v>124</v>
      </c>
      <c r="C14" s="96"/>
      <c r="D14" s="96"/>
      <c r="E14" s="55">
        <v>1702537.6783999999</v>
      </c>
      <c r="F14" s="17" t="s">
        <v>4</v>
      </c>
      <c r="G14" s="21">
        <v>1628819</v>
      </c>
      <c r="H14" s="17" t="s">
        <v>4</v>
      </c>
      <c r="I14" s="2"/>
    </row>
    <row r="15" spans="1:9" x14ac:dyDescent="0.25">
      <c r="A15" s="2"/>
      <c r="B15" s="95" t="s">
        <v>125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126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127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-185404.43599999975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-188649.01362999977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-5401483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-3795471.3783068783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-1606011.6216931217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-535337.20723104058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10</v>
      </c>
      <c r="E10" s="21">
        <v>654000</v>
      </c>
      <c r="F10" s="9">
        <f>E10/D10</f>
        <v>65400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158886</v>
      </c>
      <c r="F11" s="9">
        <f t="shared" ref="F11:F12" si="0">E11/D11</f>
        <v>2118.48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10</v>
      </c>
      <c r="E12" s="21">
        <v>409500</v>
      </c>
      <c r="F12" s="9">
        <f t="shared" si="0"/>
        <v>40950</v>
      </c>
      <c r="G12" s="17" t="s">
        <v>4</v>
      </c>
      <c r="H12" s="2"/>
    </row>
    <row r="13" spans="1:8" x14ac:dyDescent="0.25">
      <c r="A13" s="2"/>
      <c r="B13" s="91" t="s">
        <v>52</v>
      </c>
      <c r="C13" s="92"/>
      <c r="D13" s="92"/>
      <c r="E13" s="93"/>
      <c r="F13" s="15">
        <f>SUM(F10:F12)</f>
        <v>108468.48</v>
      </c>
      <c r="G13" s="16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1756747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2233277</v>
      </c>
      <c r="H10" s="17" t="s">
        <v>4</v>
      </c>
      <c r="I10" s="2"/>
    </row>
    <row r="11" spans="1:9" x14ac:dyDescent="0.25">
      <c r="A11" s="2"/>
      <c r="B11" s="91" t="s">
        <v>135</v>
      </c>
      <c r="C11" s="92"/>
      <c r="D11" s="92"/>
      <c r="E11" s="92"/>
      <c r="F11" s="93"/>
      <c r="G11" s="15">
        <f>G9-G10</f>
        <v>-476530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-2594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-30000</v>
      </c>
      <c r="H16" s="17" t="s">
        <v>4</v>
      </c>
      <c r="I16" s="2"/>
    </row>
    <row r="17" spans="1:9" x14ac:dyDescent="0.25">
      <c r="A17" s="2"/>
      <c r="B17" s="91" t="s">
        <v>136</v>
      </c>
      <c r="C17" s="92"/>
      <c r="D17" s="92"/>
      <c r="E17" s="92"/>
      <c r="F17" s="93"/>
      <c r="G17" s="15">
        <f>G15-G16</f>
        <v>27406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137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138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2016'!F13</f>
        <v>108468.48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50000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58468.479999999996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2389029.7821737099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833470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437798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19918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100000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1391186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554100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554100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-812886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-411587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-1224473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720813</v>
      </c>
      <c r="F28" s="25" t="s">
        <v>4</v>
      </c>
      <c r="G28" s="1">
        <f>IF(E28&lt;0,0,-E28)</f>
        <v>-720813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2672386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434655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3107041</v>
      </c>
      <c r="F35" s="25" t="s">
        <v>4</v>
      </c>
      <c r="G35" s="12">
        <f>-E35</f>
        <v>-3107041</v>
      </c>
      <c r="H35" s="25" t="s">
        <v>4</v>
      </c>
      <c r="I35" s="2"/>
    </row>
    <row r="36" spans="1:9" x14ac:dyDescent="0.25">
      <c r="A36" s="2"/>
      <c r="B36" s="91" t="s">
        <v>133</v>
      </c>
      <c r="C36" s="92"/>
      <c r="D36" s="92"/>
      <c r="E36" s="92"/>
      <c r="F36" s="93"/>
      <c r="G36" s="15">
        <f>$G$9+$G$28+$G$30+$G$35</f>
        <v>-1438824.2178262901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132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142</v>
      </c>
      <c r="C16" s="86"/>
      <c r="D16" s="86"/>
      <c r="E16" s="87"/>
      <c r="F16" s="100" t="s">
        <v>128</v>
      </c>
      <c r="G16" s="100"/>
      <c r="H16" s="2"/>
    </row>
    <row r="17" spans="1:8" x14ac:dyDescent="0.25">
      <c r="A17" s="2"/>
      <c r="B17" s="79" t="s">
        <v>140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2017-09-14T07:55:23Z</dcterms:modified>
</cp:coreProperties>
</file>