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5" i="11" l="1"/>
  <c r="F14" i="11"/>
  <c r="F13" i="11"/>
  <c r="F12" i="11"/>
  <c r="F11" i="21" l="1"/>
  <c r="D11" i="21"/>
  <c r="F12" i="21" l="1"/>
  <c r="G22" i="22" s="1"/>
  <c r="D12" i="21"/>
  <c r="G21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25" i="22"/>
  <c r="G18" i="19"/>
  <c r="G19" i="19" s="1"/>
  <c r="E15" i="22" s="1"/>
  <c r="G12" i="7"/>
  <c r="G15" i="22" l="1"/>
  <c r="E23" i="22"/>
  <c r="E27" i="22" s="1"/>
  <c r="E15" i="13"/>
  <c r="F11" i="11"/>
  <c r="F16" i="11"/>
  <c r="G23" i="22" l="1"/>
  <c r="G30" i="13"/>
  <c r="E35" i="13" l="1"/>
  <c r="G35" i="13" s="1"/>
  <c r="E27" i="13"/>
  <c r="E19" i="13"/>
  <c r="G11" i="12"/>
  <c r="G23" i="12"/>
  <c r="G17" i="12"/>
  <c r="F10" i="11"/>
  <c r="F17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<sst xmlns="http://schemas.openxmlformats.org/spreadsheetml/2006/main" count="305" uniqueCount="151">
  <si>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</si>
  <si>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</si>
  <si>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</si>
  <si>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</si>
  <si>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</si>
  <si>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</si>
  <si>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</si>
  <si>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</si>
  <si>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</si>
  <si>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</si>
  <si>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</si>
  <si>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</si>
  <si>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</si>
  <si>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</si>
  <si>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</si>
  <si>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</si>
  <si>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</si>
  <si>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</si>
  <si>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</si>
  <si>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</si>
  <si>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</si>
  <si>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</si>
  <si>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</si>
  <si>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</si>
  <si>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</si>
  <si>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</si>
  <si>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</si>
  <si>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</si>
  <si>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</si>
  <si>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</si>
  <si>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</si>
  <si>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</si>
  <si>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</si>
  <si>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</si>
  <si>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</si>
  <si>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</si>
  <si>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</si>
  <si>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</si>
  <si>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</si>
  <si>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</si>
  <si>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</si>
  <si>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</si>
  <si>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</si>
  <si>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</si>
  <si>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</si>
  <si>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</si>
  <si>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</si>
  <si>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</si>
  <si>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</si>
  <si>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</si>
  <si>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</si>
  <si>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</si>
  <si>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</si>
  <si>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</si>
  <si>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</si>
  <si>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</si>
  <si>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</si>
  <si>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</si>
  <si>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</si>
  <si>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</si>
  <si>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</si>
  <si>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</si>
  <si>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</si>
  <si>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</si>
  <si>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</si>
  <si>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</si>
  <si>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</si>
  <si>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</si>
  <si>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</si>
  <si>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</si>
  <si>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</si>
  <si>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</si>
  <si>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</si>
  <si>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</si>
  <si>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</si>
  <si>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</si>
  <si>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</si>
  <si>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</si>
  <si>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</si>
  <si>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</si>
  <si>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</si>
  <si>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</si>
  <si>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</si>
  <si>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</si>
  <si>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</si>
  <si>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</si>
  <si>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</si>
  <si>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</si>
  <si>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</si>
  <si>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</si>
  <si>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</si>
  <si>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</si>
  <si>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</si>
  <si>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</si>
  <si>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</si>
  <si>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</si>
  <si>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</si>
  <si>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</si>
  <si>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</si>
  <si>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</si>
  <si>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</si>
  <si>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</si>
  <si>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</si>
  <si>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</si>
  <si>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</si>
  <si>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</si>
  <si>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</si>
  <si>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</si>
  <si>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</si>
  <si>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</si>
  <si>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</si>
  <si>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</si>
  <si>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</si>
  <si>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</si>
  <si>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</si>
  <si>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</si>
  <si>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</si>
  <si>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</si>
  <si>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</si>
  <si>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Ledningsnet ≤ Ø50 mm</t>
  </si>
  <si>
    <t>Ventiler på ledningsnet ≤ Ø50 mm</t>
  </si>
  <si>
    <t>Ventiler på Ø 50mm &lt; Ledningsnet ≤ Ø110 mm</t>
  </si>
  <si>
    <t>Køretøjer, små lastvogne (&lt; 3.500 kg.)</t>
  </si>
  <si>
    <t>IT investeringer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</si>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</sst>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30244065.455560144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9543565.3343423028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11792465.859662358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9727591.7836196255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149</v>
      </c>
      <c r="C13" s="43"/>
      <c r="D13" s="44"/>
      <c r="E13" s="40" t="s">
        <v>101</v>
      </c>
      <c r="F13" s="8" t="s">
        <v>4</v>
      </c>
      <c r="G13" s="41">
        <v>-716913.286497753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148</v>
      </c>
      <c r="C14" s="55"/>
      <c r="D14" s="56"/>
      <c r="E14" s="40" t="s">
        <v>101</v>
      </c>
      <c r="F14" s="8" t="s">
        <v>4</v>
      </c>
      <c r="G14" s="41">
        <v>-648544.81400034227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1187164.9886579984</v>
      </c>
      <c r="F15" s="8" t="s">
        <v>4</v>
      </c>
      <c r="G15" s="47">
        <f>E15*(1+E30/100)</f>
        <v>1207940.3759595135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-495646.0050000007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187604.12263871357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132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20775.387301514973</v>
      </c>
      <c r="F23" s="8" t="s">
        <v>4</v>
      </c>
      <c r="G23" s="41">
        <f>SUM(G10:G15,G18:G22)*$E$30/100</f>
        <v>540856.84192899987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-380321.60122574808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-376670.48761652334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501317.41446208116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31452005.83151966</v>
      </c>
      <c r="F27" s="38" t="s">
        <v>4</v>
      </c>
      <c r="G27" s="51">
        <f>SUM(G10:G26)</f>
        <v>30883245.53827323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139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140</v>
      </c>
      <c r="C31" s="80"/>
      <c r="D31" s="81"/>
      <c r="E31" s="52">
        <v>1.8536880423427233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141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9379425.3900170047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11589647.036523201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9560286.7652281318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30529359.191768333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3">
        <v>25970.934000000001</v>
      </c>
      <c r="F11" s="17" t="s">
        <v>4</v>
      </c>
      <c r="G11" s="21">
        <v>31307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3">
        <v>0</v>
      </c>
      <c r="F12" s="17" t="s">
        <v>4</v>
      </c>
      <c r="G12" s="21">
        <v>791756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3">
        <v>32398.416399999998</v>
      </c>
      <c r="F13" s="17" t="s">
        <v>4</v>
      </c>
      <c r="G13" s="21">
        <v>48000.59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3">
        <v>9382022.3220000006</v>
      </c>
      <c r="F14" s="17" t="s">
        <v>4</v>
      </c>
      <c r="G14" s="21">
        <v>9736075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1166746.9175999984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1187164.9886579984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5833479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4329526.7566137565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1503952.2433862435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501317.41446208116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8</v>
      </c>
      <c r="E10" s="21">
        <v>785019</v>
      </c>
      <c r="F10" s="9">
        <f>E10/D10</f>
        <v>98127.375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8242591</v>
      </c>
      <c r="F11" s="9">
        <f t="shared" ref="F11:F16" si="0">E11/D11</f>
        <v>109901.21333333333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872238</v>
      </c>
      <c r="F12" s="9">
        <f t="shared" si="0"/>
        <v>11629.84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491044</v>
      </c>
      <c r="F13" s="9">
        <f t="shared" si="0"/>
        <v>6547.2533333333331</v>
      </c>
      <c r="G13" s="17" t="s">
        <v>4</v>
      </c>
      <c r="H13" s="2"/>
    </row>
    <row r="14" spans="1:8" x14ac:dyDescent="0.25">
      <c r="A14" s="2"/>
      <c r="B14" s="42" t="s">
        <v>119</v>
      </c>
      <c r="C14" s="28">
        <v>2016</v>
      </c>
      <c r="D14" s="22">
        <v>75</v>
      </c>
      <c r="E14" s="21">
        <v>1154162</v>
      </c>
      <c r="F14" s="9">
        <f t="shared" si="0"/>
        <v>15388.826666666666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5</v>
      </c>
      <c r="E15" s="21">
        <v>246795</v>
      </c>
      <c r="F15" s="9">
        <f t="shared" si="0"/>
        <v>49359</v>
      </c>
      <c r="G15" s="17" t="s">
        <v>4</v>
      </c>
      <c r="H15" s="2"/>
    </row>
    <row r="16" spans="1:8" x14ac:dyDescent="0.25">
      <c r="A16" s="2"/>
      <c r="B16" s="42" t="s">
        <v>123</v>
      </c>
      <c r="C16" s="28">
        <v>2016</v>
      </c>
      <c r="D16" s="22">
        <v>5</v>
      </c>
      <c r="E16" s="21">
        <v>157430</v>
      </c>
      <c r="F16" s="9">
        <f t="shared" si="0"/>
        <v>31486</v>
      </c>
      <c r="G16" s="17" t="s">
        <v>4</v>
      </c>
      <c r="H16" s="2"/>
    </row>
    <row r="17" spans="1:8" x14ac:dyDescent="0.25">
      <c r="A17" s="2"/>
      <c r="B17" s="91" t="s">
        <v>54</v>
      </c>
      <c r="C17" s="92"/>
      <c r="D17" s="92"/>
      <c r="E17" s="93"/>
      <c r="F17" s="15">
        <f>SUM(F10:F16)</f>
        <v>322439.5083333333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10709388.59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10674780.23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34608.359999999404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166589.46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500000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-333410.54000000004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2016'!F17</f>
        <v>322439.5083333333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519283.33333333337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-196843.82500000007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33482750.895972047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7271109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2487697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256734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1276433.3333333335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11291973.333333334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991506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991506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-495555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-4877860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-6910064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-12283479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0.33333333395421505</v>
      </c>
      <c r="F28" s="25" t="s">
        <v>4</v>
      </c>
      <c r="G28" s="1">
        <f>IF(E28&lt;0,0,-E28)</f>
        <v>-0.33333333395421505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1457223</v>
      </c>
      <c r="F30" s="25" t="s">
        <v>4</v>
      </c>
      <c r="G30" s="12">
        <f>-$E$30</f>
        <v>-1457223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31698342.440000001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139581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31837923.440000001</v>
      </c>
      <c r="F35" s="25" t="s">
        <v>4</v>
      </c>
      <c r="G35" s="12">
        <f>-E35</f>
        <v>-31837923.440000001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187604.12263871357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150</v>
      </c>
      <c r="C16" s="85"/>
      <c r="D16" s="85"/>
      <c r="E16" s="86"/>
      <c r="F16" s="100" t="s">
        <v>133</v>
      </c>
      <c r="G16" s="100"/>
      <c r="H16" s="2"/>
    </row>
    <row r="17" spans="1:8" x14ac:dyDescent="0.25">
      <c r="A17" s="2"/>
      <c r="B17" s="79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2017-09-13T12:23:32Z</dcterms:modified>
</cp:coreProperties>
</file>