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<sst xmlns="http://schemas.openxmlformats.org/spreadsheetml/2006/main" count="305" uniqueCount="152">
  <si>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</si>
  <si>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</si>
  <si>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</si>
  <si>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</si>
  <si>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</si>
  <si>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</si>
  <si>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</si>
  <si>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</si>
  <si>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</si>
  <si>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</si>
  <si>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</si>
  <si>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</si>
  <si>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</si>
  <si>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</si>
  <si>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</si>
  <si>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</si>
  <si>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</si>
  <si>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</si>
  <si>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</si>
  <si>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</si>
  <si>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</si>
  <si>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</si>
  <si>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</si>
  <si>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</si>
  <si>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</si>
  <si>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</si>
  <si>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</si>
  <si>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</si>
  <si>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</si>
  <si>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</si>
  <si>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</si>
  <si>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</si>
  <si>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</si>
  <si>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</si>
  <si>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</si>
  <si>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</si>
  <si>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</si>
  <si>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</si>
  <si>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</si>
  <si>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</si>
  <si>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</si>
  <si>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</si>
  <si>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</si>
  <si>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</si>
  <si>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</si>
  <si>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</si>
  <si>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</si>
  <si>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</si>
  <si>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</si>
  <si>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</si>
  <si>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</si>
  <si>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</si>
  <si>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</si>
  <si>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</si>
  <si>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</si>
  <si>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</si>
  <si>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</si>
  <si>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</si>
  <si>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</si>
  <si>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</si>
  <si>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</si>
  <si>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</si>
  <si>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</si>
  <si>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</si>
  <si>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</si>
  <si>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</si>
  <si>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</si>
  <si>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</si>
  <si>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</si>
  <si>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</si>
  <si>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</si>
  <si>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</si>
  <si>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</si>
  <si>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</si>
  <si>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</si>
  <si>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</si>
  <si>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</si>
  <si>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</si>
  <si>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</si>
  <si>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</si>
  <si>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</si>
  <si>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</si>
  <si>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</si>
  <si>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</si>
  <si>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</si>
  <si>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</si>
  <si>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</si>
  <si>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</si>
  <si>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</si>
  <si>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</si>
  <si>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</si>
  <si>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</si>
  <si>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</si>
  <si>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</si>
  <si>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</si>
  <si>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</si>
  <si>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</si>
  <si>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</si>
  <si>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</si>
  <si>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</si>
  <si>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</si>
  <si>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</si>
  <si>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</si>
  <si>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</si>
  <si>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</si>
  <si>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</si>
  <si>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</si>
  <si>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</si>
  <si>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</si>
  <si>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</si>
  <si>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</si>
  <si>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</si>
  <si>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</si>
  <si>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</si>
  <si>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</si>
  <si>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</si>
  <si>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</si>
  <si>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</si>
  <si>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</si>
  <si>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</si>
  <si>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Ø 250 mm &lt; Ledningsnet ≤ Ø 500mm</t>
  </si>
  <si>
    <t>SRO(Software)</t>
  </si>
  <si>
    <t>Ventiler på Ø110 mm &lt; Ledningsnet ≤ Ø 250 mm</t>
  </si>
  <si>
    <t>Pumpestation (inkl. evt. hydrofor)/trykforøger, Mek./EL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</si>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</sst>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51813116.03074339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12027686.362765852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6947194.8320300579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34370297.204646997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150</v>
      </c>
      <c r="C13" s="43"/>
      <c r="D13" s="44"/>
      <c r="E13" s="40" t="s">
        <v>101</v>
      </c>
      <c r="F13" s="8" t="s">
        <v>4</v>
      </c>
      <c r="G13" s="41">
        <v>-937305.60011603497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149</v>
      </c>
      <c r="C14" s="55"/>
      <c r="D14" s="56"/>
      <c r="E14" s="40" t="s">
        <v>101</v>
      </c>
      <c r="F14" s="8" t="s">
        <v>4</v>
      </c>
      <c r="G14" s="41">
        <v>-398982.77891787171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413546.15523650032</v>
      </c>
      <c r="F15" s="8" t="s">
        <v>4</v>
      </c>
      <c r="G15" s="47">
        <f>E15*(1+E30/100)</f>
        <v>420783.2129531391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4374695.9421333335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-4818220.4401611462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133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7237.0577166387557</v>
      </c>
      <c r="F23" s="8" t="s">
        <v>4</v>
      </c>
      <c r="G23" s="41">
        <f>SUM(G10:G15,G18:G22)*$E$30/100</f>
        <v>917519.28158383747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-343620.91054346098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-358945.36380075681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52233899.243696526</v>
      </c>
      <c r="F27" s="38" t="s">
        <v>4</v>
      </c>
      <c r="G27" s="51">
        <f>SUM(G10:G26)</f>
        <v>52201101.742573947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140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141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142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11820821.978148257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6827709.9086290486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33779161.871888936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52427693.75866624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3">
        <v>522081.52259999997</v>
      </c>
      <c r="F10" s="17" t="s">
        <v>4</v>
      </c>
      <c r="G10" s="21">
        <v>530755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3">
        <v>148802.394</v>
      </c>
      <c r="F11" s="17" t="s">
        <v>4</v>
      </c>
      <c r="G11" s="21">
        <v>147238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3">
        <v>1138690.4708</v>
      </c>
      <c r="F12" s="17" t="s">
        <v>4</v>
      </c>
      <c r="G12" s="21">
        <v>737929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3">
        <v>32399.4126</v>
      </c>
      <c r="F13" s="17" t="s">
        <v>4</v>
      </c>
      <c r="G13" s="21">
        <v>66493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3">
        <v>21799495.93</v>
      </c>
      <c r="F14" s="17" t="s">
        <v>4</v>
      </c>
      <c r="G14" s="21">
        <v>20432331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3">
        <v>9714076.7021999992</v>
      </c>
      <c r="F16" s="17" t="s">
        <v>4</v>
      </c>
      <c r="G16" s="21">
        <v>11847234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406433.56780000031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413546.15523650032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2341720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2341720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374923.08</v>
      </c>
      <c r="F10" s="9">
        <f>E10/D10</f>
        <v>4998.9744000000001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6285593.5800000001</v>
      </c>
      <c r="F11" s="9">
        <f t="shared" ref="F11:F16" si="0">E11/D11</f>
        <v>83807.914399999994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190658.54</v>
      </c>
      <c r="F12" s="9">
        <f t="shared" si="0"/>
        <v>2542.1138666666666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5</v>
      </c>
      <c r="E13" s="21">
        <v>27346.28</v>
      </c>
      <c r="F13" s="9">
        <f t="shared" si="0"/>
        <v>5469.2559999999994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2817680.31</v>
      </c>
      <c r="F14" s="9">
        <f t="shared" si="0"/>
        <v>37569.070800000001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25</v>
      </c>
      <c r="E15" s="21">
        <v>446723.95</v>
      </c>
      <c r="F15" s="9">
        <f t="shared" si="0"/>
        <v>17868.957999999999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10</v>
      </c>
      <c r="E16" s="21">
        <v>607599.88</v>
      </c>
      <c r="F16" s="9">
        <f t="shared" si="0"/>
        <v>60759.987999999998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213016.27546666667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33794195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29996744</v>
      </c>
      <c r="H10" s="17" t="s">
        <v>4</v>
      </c>
      <c r="I10" s="2"/>
    </row>
    <row r="11" spans="1:9" x14ac:dyDescent="0.25">
      <c r="A11" s="2"/>
      <c r="B11" s="91" t="s">
        <v>144</v>
      </c>
      <c r="C11" s="92"/>
      <c r="D11" s="92"/>
      <c r="E11" s="92"/>
      <c r="F11" s="93"/>
      <c r="G11" s="15">
        <f>G9-G10</f>
        <v>3797451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539178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247195</v>
      </c>
      <c r="H16" s="17" t="s">
        <v>4</v>
      </c>
      <c r="I16" s="2"/>
    </row>
    <row r="17" spans="1:9" x14ac:dyDescent="0.25">
      <c r="A17" s="2"/>
      <c r="B17" s="91" t="s">
        <v>145</v>
      </c>
      <c r="C17" s="92"/>
      <c r="D17" s="92"/>
      <c r="E17" s="92"/>
      <c r="F17" s="93"/>
      <c r="G17" s="15">
        <f>G15-G16</f>
        <v>291983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759139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410000</v>
      </c>
      <c r="H22" s="17" t="s">
        <v>4</v>
      </c>
      <c r="I22" s="2"/>
    </row>
    <row r="23" spans="1:9" x14ac:dyDescent="0.25">
      <c r="A23" s="2"/>
      <c r="B23" s="91" t="s">
        <v>146</v>
      </c>
      <c r="C23" s="92"/>
      <c r="D23" s="92"/>
      <c r="E23" s="92"/>
      <c r="F23" s="93"/>
      <c r="G23" s="15">
        <f>G21-G22</f>
        <v>349139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2016'!F17</f>
        <v>213016.27546666667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276893.33333333331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-63877.057866666641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49437739.693172187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4598564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1186123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-25923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572547.1333333333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6331311.1333333328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479324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479324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-393394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-6245383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-171858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-6810635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0.13333333283662796</v>
      </c>
      <c r="F28" s="25" t="s">
        <v>4</v>
      </c>
      <c r="G28" s="1">
        <f>IF(E28&lt;0,0,-E28)</f>
        <v>-0.13333333283662796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54255960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54255960</v>
      </c>
      <c r="F35" s="25" t="s">
        <v>4</v>
      </c>
      <c r="G35" s="12">
        <f>-E35</f>
        <v>-54255960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-4818220.4401611462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151</v>
      </c>
      <c r="C16" s="85"/>
      <c r="D16" s="85"/>
      <c r="E16" s="86"/>
      <c r="F16" s="100" t="s">
        <v>134</v>
      </c>
      <c r="G16" s="100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2017-09-12T16:50:21Z</dcterms:modified>
</cp:coreProperties>
</file>